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7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  <sheet name="létszámleépítés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6">'állás'!$A$1:$G$40</definedName>
    <definedName name="_xlnm.Print_Area" localSheetId="3">'borsod'!$A$1:$D$41</definedName>
    <definedName name="_xlnm.Print_Area" localSheetId="4">'heves'!$A$1:$D$41</definedName>
    <definedName name="_xlnm.Print_Area" localSheetId="5">'nograd'!$A$1:$D$41</definedName>
    <definedName name="_xlnm.Print_Area" localSheetId="1">'pályakezdők'!$A$1:$F$42</definedName>
    <definedName name="_xlnm.Print_Area" localSheetId="2">'régió'!$A$1:$D$41</definedName>
    <definedName name="_xlnm.Print_Area" localSheetId="0">'regisztráltak'!$A$1:$F$42</definedName>
  </definedNames>
  <calcPr fullCalcOnLoad="1"/>
</workbook>
</file>

<file path=xl/sharedStrings.xml><?xml version="1.0" encoding="utf-8"?>
<sst xmlns="http://schemas.openxmlformats.org/spreadsheetml/2006/main" count="356" uniqueCount="118">
  <si>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</si>
  <si>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</si>
  <si>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</si>
  <si>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</si>
  <si>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</si>
  <si>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</si>
  <si>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</si>
  <si>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</si>
  <si>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</si>
  <si>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</si>
  <si>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</si>
  <si>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</si>
  <si>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</si>
  <si>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</si>
  <si>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</si>
  <si>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</si>
  <si>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</si>
  <si>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</si>
  <si>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</si>
  <si>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</si>
  <si>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</si>
  <si>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</si>
  <si>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</si>
  <si>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</si>
  <si>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</si>
  <si>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</si>
  <si>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</si>
  <si>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</si>
  <si>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</si>
  <si>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</si>
  <si>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</si>
  <si>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</si>
  <si>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</si>
  <si>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</si>
  <si>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</si>
  <si>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</si>
  <si>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</si>
  <si>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</si>
  <si>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</si>
  <si>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</si>
  <si>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</si>
  <si>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</si>
  <si>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</si>
  <si>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</si>
  <si>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</si>
  <si>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</si>
  <si>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</si>
  <si>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</si>
  <si>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</si>
  <si>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</si>
  <si>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</si>
  <si>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</si>
  <si>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</si>
  <si>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</si>
  <si>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</si>
  <si>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</si>
  <si>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</si>
  <si>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</si>
  <si>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</si>
  <si>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</si>
  <si>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</si>
  <si>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</si>
  <si>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</si>
  <si>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</si>
  <si>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</si>
  <si>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</si>
  <si>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</si>
  <si>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</si>
  <si>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</si>
  <si>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</si>
  <si>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</si>
  <si>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</si>
  <si>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</si>
  <si>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</si>
  <si>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</si>
  <si>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Álláskeresési, munkanélküli járadék</t>
  </si>
  <si>
    <t xml:space="preserve">   Álláskeresési, nyugdíj előtti segély 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</si>
  <si>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</si>
  <si>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</si>
  <si>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</si>
  <si>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</si>
  <si>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</si>
  <si>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</si>
  <si>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</si>
  <si>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</si>
  <si>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</si>
  <si>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</si>
  <si>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</si>
  <si>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</si>
  <si>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</si>
  <si>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</si>
  <si>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</si>
  <si>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Időszak</t>
  </si>
  <si>
    <t>A bejelentő szervezetek száma (db)</t>
  </si>
  <si>
    <t>A bejelentésekben érintett létszám (fő)</t>
  </si>
  <si>
    <t>Nógrád</t>
  </si>
  <si>
    <t>megye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</si>
  <si>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</si>
  <si>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</si>
  <si>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</si>
  <si>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</si>
  <si>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</si>
  <si>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</si>
  <si>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</si>
  <si>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</si>
  <si>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</si>
  <si>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</si>
  <si>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</si>
  <si>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</si>
  <si>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2009. év</t>
  </si>
  <si>
    <t>Az Észak-magyarországi Regionális Munkaügyi Központhoz beérkezett csoportos létszámleépítési bejelentések alakulása</t>
  </si>
  <si>
    <t xml:space="preserve">   Rendelkezésre állási támogatás*</t>
  </si>
  <si>
    <t xml:space="preserve">*Az 1993. évi III. törvény 35-37.§-aiban foglaltak alapján a települési önkormányzatok által megállapított ellátás. </t>
  </si>
  <si>
    <t>2010. év</t>
  </si>
  <si>
    <t xml:space="preserve">2009. év </t>
  </si>
  <si>
    <t>Borsod-Abaúj-Zemplén</t>
  </si>
  <si>
    <t>Észak-Magyar-ország</t>
  </si>
  <si>
    <t>2010. november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</si>
</sst>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7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"/>
      <family val="0"/>
    </font>
    <font>
      <b/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  <font>
      <i/>
      <sz val="10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8" fontId="9" fillId="4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8" fontId="8" fillId="4" borderId="2" xfId="0" applyNumberFormat="1" applyFont="1" applyFill="1" applyBorder="1" applyAlignment="1">
      <alignment vertical="center"/>
    </xf>
    <xf numFmtId="0" fontId="5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5" fillId="4" borderId="3" xfId="20" applyFill="1" applyBorder="1">
      <alignment/>
      <protection/>
    </xf>
    <xf numFmtId="3" fontId="5" fillId="4" borderId="3" xfId="20" applyNumberFormat="1" applyFill="1" applyBorder="1">
      <alignment/>
      <protection/>
    </xf>
    <xf numFmtId="168" fontId="5" fillId="4" borderId="3" xfId="20" applyNumberFormat="1" applyFill="1" applyBorder="1">
      <alignment/>
      <protection/>
    </xf>
    <xf numFmtId="0" fontId="5" fillId="0" borderId="3" xfId="20" applyFill="1" applyBorder="1">
      <alignment/>
      <protection/>
    </xf>
    <xf numFmtId="3" fontId="5" fillId="0" borderId="3" xfId="20" applyNumberFormat="1" applyFill="1" applyBorder="1">
      <alignment/>
      <protection/>
    </xf>
    <xf numFmtId="168" fontId="5" fillId="0" borderId="3" xfId="20" applyNumberFormat="1" applyFill="1" applyBorder="1">
      <alignment/>
      <protection/>
    </xf>
    <xf numFmtId="0" fontId="5" fillId="0" borderId="0" xfId="20" applyFill="1">
      <alignment/>
      <protection/>
    </xf>
    <xf numFmtId="0" fontId="11" fillId="4" borderId="3" xfId="20" applyFont="1" applyFill="1" applyBorder="1" applyAlignment="1">
      <alignment vertical="center"/>
      <protection/>
    </xf>
    <xf numFmtId="3" fontId="8" fillId="4" borderId="3" xfId="20" applyNumberFormat="1" applyFont="1" applyFill="1" applyBorder="1" applyAlignment="1">
      <alignment vertical="center"/>
      <protection/>
    </xf>
    <xf numFmtId="168" fontId="8" fillId="4" borderId="3" xfId="20" applyNumberFormat="1" applyFont="1" applyFill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1" fillId="0" borderId="3" xfId="20" applyFont="1" applyFill="1" applyBorder="1" applyAlignment="1">
      <alignment vertical="center"/>
      <protection/>
    </xf>
    <xf numFmtId="3" fontId="8" fillId="0" borderId="3" xfId="20" applyNumberFormat="1" applyFont="1" applyFill="1" applyBorder="1" applyAlignment="1">
      <alignment vertical="center"/>
      <protection/>
    </xf>
    <xf numFmtId="168" fontId="8" fillId="0" borderId="3" xfId="20" applyNumberFormat="1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3" fontId="5" fillId="0" borderId="0" xfId="20" applyNumberFormat="1" applyFill="1">
      <alignment/>
      <protection/>
    </xf>
    <xf numFmtId="168" fontId="5" fillId="0" borderId="0" xfId="20" applyNumberFormat="1">
      <alignment/>
      <protection/>
    </xf>
    <xf numFmtId="0" fontId="10" fillId="0" borderId="0" xfId="0" applyFont="1" applyFill="1" applyAlignment="1">
      <alignment vertical="center" wrapText="1"/>
    </xf>
    <xf numFmtId="0" fontId="5" fillId="0" borderId="0" xfId="21">
      <alignment/>
      <protection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5" fillId="4" borderId="3" xfId="21" applyFill="1" applyBorder="1">
      <alignment/>
      <protection/>
    </xf>
    <xf numFmtId="0" fontId="5" fillId="0" borderId="3" xfId="21" applyFill="1" applyBorder="1">
      <alignment/>
      <protection/>
    </xf>
    <xf numFmtId="0" fontId="5" fillId="0" borderId="0" xfId="21" applyFill="1">
      <alignment/>
      <protection/>
    </xf>
    <xf numFmtId="0" fontId="11" fillId="4" borderId="3" xfId="21" applyFont="1" applyFill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3" fontId="5" fillId="0" borderId="0" xfId="21" applyNumberFormat="1" applyFill="1">
      <alignment/>
      <protection/>
    </xf>
    <xf numFmtId="168" fontId="5" fillId="0" borderId="0" xfId="21" applyNumberFormat="1">
      <alignment/>
      <protection/>
    </xf>
    <xf numFmtId="0" fontId="11" fillId="0" borderId="2" xfId="20" applyFont="1" applyFill="1" applyBorder="1" applyAlignment="1">
      <alignment vertical="center"/>
      <protection/>
    </xf>
    <xf numFmtId="3" fontId="8" fillId="0" borderId="2" xfId="20" applyNumberFormat="1" applyFont="1" applyFill="1" applyBorder="1" applyAlignment="1">
      <alignment vertical="center"/>
      <protection/>
    </xf>
    <xf numFmtId="168" fontId="8" fillId="0" borderId="2" xfId="20" applyNumberFormat="1" applyFont="1" applyFill="1" applyBorder="1" applyAlignment="1">
      <alignment vertical="center"/>
      <protection/>
    </xf>
    <xf numFmtId="3" fontId="5" fillId="2" borderId="3" xfId="20" applyNumberFormat="1" applyFill="1" applyBorder="1">
      <alignment/>
      <protection/>
    </xf>
    <xf numFmtId="168" fontId="5" fillId="2" borderId="3" xfId="20" applyNumberFormat="1" applyFill="1" applyBorder="1">
      <alignment/>
      <protection/>
    </xf>
    <xf numFmtId="0" fontId="4" fillId="0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5" fillId="0" borderId="3" xfId="20" applyFont="1" applyFill="1" applyBorder="1">
      <alignment/>
      <protection/>
    </xf>
    <xf numFmtId="0" fontId="5" fillId="4" borderId="3" xfId="20" applyFont="1" applyFill="1" applyBorder="1">
      <alignment/>
      <protection/>
    </xf>
    <xf numFmtId="168" fontId="5" fillId="0" borderId="0" xfId="20" applyNumberFormat="1" applyFill="1">
      <alignment/>
      <protection/>
    </xf>
    <xf numFmtId="0" fontId="5" fillId="0" borderId="0" xfId="20" applyAlignment="1">
      <alignment vertical="center"/>
      <protection/>
    </xf>
    <xf numFmtId="0" fontId="8" fillId="4" borderId="4" xfId="20" applyFont="1" applyFill="1" applyBorder="1" applyAlignment="1">
      <alignment vertical="center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8" fillId="4" borderId="3" xfId="20" applyFont="1" applyFill="1" applyBorder="1" applyAlignment="1">
      <alignment horizontal="center" vertical="center"/>
      <protection/>
    </xf>
    <xf numFmtId="0" fontId="8" fillId="4" borderId="2" xfId="20" applyFont="1" applyFill="1" applyBorder="1" applyAlignment="1">
      <alignment vertical="center"/>
      <protection/>
    </xf>
    <xf numFmtId="0" fontId="0" fillId="4" borderId="6" xfId="0" applyFill="1" applyBorder="1" applyAlignment="1">
      <alignment vertical="center"/>
    </xf>
    <xf numFmtId="3" fontId="5" fillId="0" borderId="0" xfId="20" applyNumberFormat="1" applyFill="1" applyAlignment="1">
      <alignment vertical="center"/>
      <protection/>
    </xf>
    <xf numFmtId="0" fontId="5" fillId="0" borderId="0" xfId="20" applyFill="1" applyAlignment="1">
      <alignment vertical="center"/>
      <protection/>
    </xf>
    <xf numFmtId="0" fontId="0" fillId="0" borderId="6" xfId="0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0" fontId="5" fillId="0" borderId="0" xfId="20" applyFont="1" applyFill="1" applyAlignment="1">
      <alignment vertical="center"/>
      <protection/>
    </xf>
    <xf numFmtId="3" fontId="5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/>
    </xf>
    <xf numFmtId="3" fontId="5" fillId="0" borderId="0" xfId="20" applyNumberFormat="1" applyAlignment="1">
      <alignment vertical="center"/>
      <protection/>
    </xf>
    <xf numFmtId="0" fontId="11" fillId="2" borderId="4" xfId="20" applyFont="1" applyFill="1" applyBorder="1" applyAlignment="1">
      <alignment horizontal="centerContinuous" vertical="center"/>
      <protection/>
    </xf>
    <xf numFmtId="0" fontId="11" fillId="2" borderId="4" xfId="21" applyFont="1" applyFill="1" applyBorder="1" applyAlignment="1">
      <alignment horizontal="centerContinuous" vertical="center"/>
      <protection/>
    </xf>
    <xf numFmtId="0" fontId="11" fillId="0" borderId="3" xfId="20" applyFont="1" applyFill="1" applyBorder="1" applyAlignment="1">
      <alignment horizontal="centerContinuous" vertical="center"/>
      <protection/>
    </xf>
    <xf numFmtId="3" fontId="5" fillId="0" borderId="3" xfId="20" applyNumberFormat="1" applyFill="1" applyBorder="1" applyAlignment="1">
      <alignment horizontal="centerContinuous"/>
      <protection/>
    </xf>
    <xf numFmtId="168" fontId="5" fillId="0" borderId="3" xfId="20" applyNumberFormat="1" applyFill="1" applyBorder="1" applyAlignment="1">
      <alignment horizontal="centerContinuous"/>
      <protection/>
    </xf>
    <xf numFmtId="0" fontId="11" fillId="0" borderId="3" xfId="21" applyFont="1" applyFill="1" applyBorder="1" applyAlignment="1">
      <alignment horizontal="centerContinuous" vertical="center"/>
      <protection/>
    </xf>
    <xf numFmtId="0" fontId="11" fillId="4" borderId="3" xfId="20" applyFont="1" applyFill="1" applyBorder="1" applyAlignment="1">
      <alignment horizontal="centerContinuous" vertical="center"/>
      <protection/>
    </xf>
    <xf numFmtId="3" fontId="2" fillId="4" borderId="3" xfId="20" applyNumberFormat="1" applyFont="1" applyFill="1" applyBorder="1" applyAlignment="1">
      <alignment horizontal="centerContinuous"/>
      <protection/>
    </xf>
    <xf numFmtId="168" fontId="2" fillId="4" borderId="3" xfId="20" applyNumberFormat="1" applyFont="1" applyFill="1" applyBorder="1" applyAlignment="1">
      <alignment horizontal="centerContinuous"/>
      <protection/>
    </xf>
    <xf numFmtId="0" fontId="15" fillId="4" borderId="4" xfId="19" applyFont="1" applyFill="1" applyBorder="1" applyAlignment="1">
      <alignment vertical="center"/>
      <protection/>
    </xf>
    <xf numFmtId="0" fontId="15" fillId="0" borderId="3" xfId="19" applyFont="1" applyFill="1" applyBorder="1" applyAlignment="1">
      <alignment vertical="center"/>
      <protection/>
    </xf>
    <xf numFmtId="0" fontId="15" fillId="4" borderId="3" xfId="19" applyFont="1" applyFill="1" applyBorder="1" applyAlignment="1">
      <alignment vertical="center"/>
      <protection/>
    </xf>
    <xf numFmtId="0" fontId="7" fillId="4" borderId="2" xfId="19" applyFont="1" applyFill="1" applyBorder="1" applyAlignment="1">
      <alignment vertical="center"/>
      <protection/>
    </xf>
    <xf numFmtId="0" fontId="15" fillId="4" borderId="4" xfId="19" applyFont="1" applyFill="1" applyBorder="1" applyAlignment="1">
      <alignment horizontal="left" vertical="center"/>
      <protection/>
    </xf>
    <xf numFmtId="0" fontId="15" fillId="0" borderId="3" xfId="19" applyFont="1" applyFill="1" applyBorder="1" applyAlignment="1">
      <alignment horizontal="left" vertical="center"/>
      <protection/>
    </xf>
    <xf numFmtId="0" fontId="15" fillId="4" borderId="3" xfId="19" applyFont="1" applyFill="1" applyBorder="1" applyAlignment="1">
      <alignment horizontal="left" vertical="center"/>
      <protection/>
    </xf>
    <xf numFmtId="0" fontId="16" fillId="4" borderId="1" xfId="19" applyFont="1" applyFill="1" applyBorder="1" applyAlignment="1">
      <alignment horizontal="center" vertical="center"/>
      <protection/>
    </xf>
    <xf numFmtId="0" fontId="7" fillId="4" borderId="9" xfId="19" applyFont="1" applyFill="1" applyBorder="1" applyAlignment="1">
      <alignment/>
      <protection/>
    </xf>
    <xf numFmtId="0" fontId="7" fillId="4" borderId="2" xfId="19" applyFont="1" applyFill="1" applyBorder="1" applyAlignment="1">
      <alignment/>
      <protection/>
    </xf>
    <xf numFmtId="3" fontId="7" fillId="4" borderId="2" xfId="19" applyNumberFormat="1" applyFont="1" applyFill="1" applyBorder="1" applyAlignment="1">
      <alignment/>
      <protection/>
    </xf>
    <xf numFmtId="3" fontId="15" fillId="4" borderId="4" xfId="19" applyNumberFormat="1" applyFont="1" applyFill="1" applyBorder="1" applyAlignment="1">
      <alignment vertical="center"/>
      <protection/>
    </xf>
    <xf numFmtId="3" fontId="15" fillId="0" borderId="3" xfId="19" applyNumberFormat="1" applyFont="1" applyFill="1" applyBorder="1" applyAlignment="1">
      <alignment vertical="center"/>
      <protection/>
    </xf>
    <xf numFmtId="3" fontId="15" fillId="4" borderId="3" xfId="19" applyNumberFormat="1" applyFont="1" applyFill="1" applyBorder="1" applyAlignment="1">
      <alignment vertical="center"/>
      <protection/>
    </xf>
    <xf numFmtId="3" fontId="15" fillId="0" borderId="10" xfId="19" applyNumberFormat="1" applyFont="1" applyFill="1" applyBorder="1" applyAlignment="1">
      <alignment vertical="center"/>
      <protection/>
    </xf>
    <xf numFmtId="3" fontId="15" fillId="4" borderId="10" xfId="19" applyNumberFormat="1" applyFont="1" applyFill="1" applyBorder="1" applyAlignment="1">
      <alignment vertical="center"/>
      <protection/>
    </xf>
    <xf numFmtId="3" fontId="7" fillId="4" borderId="9" xfId="19" applyNumberFormat="1" applyFont="1" applyFill="1" applyBorder="1" applyAlignment="1">
      <alignment wrapText="1"/>
      <protection/>
    </xf>
    <xf numFmtId="0" fontId="16" fillId="4" borderId="1" xfId="19" applyFont="1" applyFill="1" applyBorder="1" applyAlignment="1">
      <alignment horizontal="center" vertical="center" wrapText="1"/>
      <protection/>
    </xf>
    <xf numFmtId="0" fontId="2" fillId="0" borderId="0" xfId="2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6" fillId="0" borderId="13" xfId="20" applyFont="1" applyBorder="1" applyAlignment="1">
      <alignment wrapText="1"/>
      <protection/>
    </xf>
    <xf numFmtId="0" fontId="2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5" fillId="0" borderId="3" xfId="20" applyBorder="1" applyAlignment="1">
      <alignment horizontal="center" vertical="center" wrapText="1"/>
      <protection/>
    </xf>
    <xf numFmtId="0" fontId="5" fillId="0" borderId="2" xfId="20" applyBorder="1" applyAlignment="1">
      <alignment horizontal="center" vertical="center" wrapText="1"/>
      <protection/>
    </xf>
    <xf numFmtId="0" fontId="8" fillId="5" borderId="11" xfId="20" applyFont="1" applyFill="1" applyBorder="1" applyAlignment="1">
      <alignment horizontal="center" vertical="center"/>
      <protection/>
    </xf>
    <xf numFmtId="0" fontId="5" fillId="0" borderId="5" xfId="20" applyBorder="1" applyAlignment="1">
      <alignment horizontal="center" vertical="center"/>
      <protection/>
    </xf>
    <xf numFmtId="0" fontId="8" fillId="5" borderId="4" xfId="20" applyFont="1" applyFill="1" applyBorder="1" applyAlignment="1">
      <alignment horizontal="center" vertical="center"/>
      <protection/>
    </xf>
    <xf numFmtId="0" fontId="8" fillId="5" borderId="3" xfId="20" applyFont="1" applyFill="1" applyBorder="1" applyAlignment="1">
      <alignment horizontal="center" vertical="center"/>
      <protection/>
    </xf>
    <xf numFmtId="0" fontId="8" fillId="5" borderId="2" xfId="20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8" fillId="5" borderId="4" xfId="21" applyFont="1" applyFill="1" applyBorder="1" applyAlignment="1">
      <alignment horizontal="center" vertical="center" wrapText="1"/>
      <protection/>
    </xf>
    <xf numFmtId="0" fontId="5" fillId="0" borderId="3" xfId="21" applyBorder="1" applyAlignment="1">
      <alignment horizontal="center" vertical="center" wrapText="1"/>
      <protection/>
    </xf>
    <xf numFmtId="0" fontId="5" fillId="0" borderId="2" xfId="21" applyBorder="1" applyAlignment="1">
      <alignment horizontal="center" vertical="center" wrapText="1"/>
      <protection/>
    </xf>
    <xf numFmtId="0" fontId="8" fillId="5" borderId="11" xfId="21" applyFont="1" applyFill="1" applyBorder="1" applyAlignment="1">
      <alignment horizontal="center" vertical="center"/>
      <protection/>
    </xf>
    <xf numFmtId="0" fontId="5" fillId="0" borderId="5" xfId="21" applyBorder="1" applyAlignment="1">
      <alignment horizontal="center"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3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center" vertical="center"/>
      <protection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 wrapText="1"/>
      <protection/>
    </xf>
    <xf numFmtId="0" fontId="8" fillId="4" borderId="3" xfId="20" applyFont="1" applyFill="1" applyBorder="1" applyAlignment="1">
      <alignment horizontal="center" vertical="center" wrapText="1"/>
      <protection/>
    </xf>
    <xf numFmtId="0" fontId="8" fillId="4" borderId="2" xfId="20" applyFont="1" applyFill="1" applyBorder="1" applyAlignment="1">
      <alignment horizontal="center" vertical="center" wrapText="1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3" fillId="4" borderId="9" xfId="20" applyFont="1" applyFill="1" applyBorder="1" applyAlignment="1">
      <alignment horizontal="center" vertical="center"/>
      <protection/>
    </xf>
    <xf numFmtId="0" fontId="3" fillId="4" borderId="2" xfId="20" applyFont="1" applyFill="1" applyBorder="1" applyAlignment="1">
      <alignment horizontal="center" vertical="center"/>
      <protection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11" xfId="19" applyFont="1" applyFill="1" applyBorder="1" applyAlignment="1">
      <alignment horizontal="center" vertical="center" wrapText="1"/>
      <protection/>
    </xf>
    <xf numFmtId="0" fontId="11" fillId="0" borderId="12" xfId="19" applyFont="1" applyFill="1" applyBorder="1" applyAlignment="1">
      <alignment horizontal="center" vertical="center" wrapText="1"/>
      <protection/>
    </xf>
    <xf numFmtId="0" fontId="11" fillId="0" borderId="5" xfId="19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7" fillId="4" borderId="4" xfId="19" applyFont="1" applyFill="1" applyBorder="1" applyAlignment="1">
      <alignment horizontal="center" vertical="center" wrapText="1"/>
      <protection/>
    </xf>
    <xf numFmtId="0" fontId="8" fillId="4" borderId="3" xfId="19" applyFont="1" applyFill="1" applyBorder="1" applyAlignment="1">
      <alignment horizontal="center" vertical="center" wrapText="1"/>
      <protection/>
    </xf>
    <xf numFmtId="0" fontId="7" fillId="4" borderId="3" xfId="19" applyFont="1" applyFill="1" applyBorder="1" applyAlignment="1">
      <alignment horizontal="center" vertical="center" wrapText="1"/>
      <protection/>
    </xf>
    <xf numFmtId="0" fontId="7" fillId="4" borderId="2" xfId="19" applyFont="1" applyFill="1" applyBorder="1" applyAlignment="1">
      <alignment horizontal="center" vertical="center" wrapText="1"/>
      <protection/>
    </xf>
    <xf numFmtId="0" fontId="7" fillId="4" borderId="8" xfId="19" applyFont="1" applyFill="1" applyBorder="1" applyAlignment="1">
      <alignment horizontal="center" vertical="center" wrapText="1"/>
      <protection/>
    </xf>
    <xf numFmtId="0" fontId="7" fillId="4" borderId="13" xfId="19" applyFont="1" applyFill="1" applyBorder="1" applyAlignment="1">
      <alignment horizontal="center" vertical="center" wrapText="1"/>
      <protection/>
    </xf>
    <xf numFmtId="0" fontId="7" fillId="4" borderId="6" xfId="19" applyFont="1" applyFill="1" applyBorder="1" applyAlignment="1">
      <alignment horizontal="center" vertical="center" wrapText="1"/>
      <protection/>
    </xf>
    <xf numFmtId="0" fontId="7" fillId="4" borderId="0" xfId="19" applyFont="1" applyFill="1" applyBorder="1" applyAlignment="1">
      <alignment horizontal="center" vertical="center" wrapText="1"/>
      <protection/>
    </xf>
    <xf numFmtId="0" fontId="7" fillId="4" borderId="0" xfId="19" applyFont="1" applyFill="1" applyAlignment="1">
      <alignment horizontal="center" vertical="center" wrapText="1"/>
      <protection/>
    </xf>
    <xf numFmtId="0" fontId="7" fillId="4" borderId="7" xfId="19" applyFont="1" applyFill="1" applyBorder="1" applyAlignment="1">
      <alignment horizontal="center" vertical="center" wrapText="1"/>
      <protection/>
    </xf>
    <xf numFmtId="0" fontId="7" fillId="4" borderId="15" xfId="19" applyFont="1" applyFill="1" applyBorder="1" applyAlignment="1">
      <alignment horizontal="center" vertical="center" wrapText="1"/>
      <protection/>
    </xf>
    <xf numFmtId="0" fontId="7" fillId="4" borderId="13" xfId="19" applyFont="1" applyFill="1" applyBorder="1" applyAlignment="1">
      <alignment vertical="center" wrapText="1"/>
      <protection/>
    </xf>
    <xf numFmtId="0" fontId="7" fillId="4" borderId="14" xfId="19" applyFont="1" applyFill="1" applyBorder="1" applyAlignment="1">
      <alignment vertical="center" wrapText="1"/>
      <protection/>
    </xf>
    <xf numFmtId="0" fontId="7" fillId="4" borderId="6" xfId="19" applyFont="1" applyFill="1" applyBorder="1" applyAlignment="1">
      <alignment vertical="center" wrapText="1"/>
      <protection/>
    </xf>
    <xf numFmtId="0" fontId="7" fillId="4" borderId="0" xfId="19" applyFont="1" applyFill="1" applyBorder="1" applyAlignment="1">
      <alignment vertical="center" wrapText="1"/>
      <protection/>
    </xf>
    <xf numFmtId="0" fontId="7" fillId="4" borderId="10" xfId="19" applyFont="1" applyFill="1" applyBorder="1" applyAlignment="1">
      <alignment vertical="center" wrapText="1"/>
      <protection/>
    </xf>
    <xf numFmtId="0" fontId="7" fillId="4" borderId="7" xfId="19" applyFont="1" applyFill="1" applyBorder="1" applyAlignment="1">
      <alignment vertical="center" wrapText="1"/>
      <protection/>
    </xf>
    <xf numFmtId="0" fontId="7" fillId="4" borderId="15" xfId="19" applyFont="1" applyFill="1" applyBorder="1" applyAlignment="1">
      <alignment vertical="center" wrapText="1"/>
      <protection/>
    </xf>
    <xf numFmtId="0" fontId="7" fillId="4" borderId="9" xfId="19" applyFont="1" applyFill="1" applyBorder="1" applyAlignment="1">
      <alignment vertical="center" wrapText="1"/>
      <protection/>
    </xf>
    <xf numFmtId="0" fontId="16" fillId="4" borderId="4" xfId="19" applyFont="1" applyFill="1" applyBorder="1" applyAlignment="1">
      <alignment horizontal="center" vertical="center" wrapText="1"/>
      <protection/>
    </xf>
    <xf numFmtId="0" fontId="16" fillId="4" borderId="2" xfId="19" applyFont="1" applyFill="1" applyBorder="1" applyAlignment="1">
      <alignment horizontal="center" vertical="center" wrapText="1"/>
      <protection/>
    </xf>
    <xf numFmtId="0" fontId="16" fillId="4" borderId="11" xfId="19" applyFont="1" applyFill="1" applyBorder="1" applyAlignment="1">
      <alignment horizontal="center" vertical="center"/>
      <protection/>
    </xf>
    <xf numFmtId="0" fontId="16" fillId="4" borderId="12" xfId="19" applyFont="1" applyFill="1" applyBorder="1" applyAlignment="1">
      <alignment horizontal="center" vertical="center"/>
      <protection/>
    </xf>
    <xf numFmtId="0" fontId="16" fillId="4" borderId="5" xfId="19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RM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-p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I. negyedév"/>
      <sheetName val="I-III. negyedév "/>
    </sheetNames>
    <sheetDataSet>
      <sheetData sheetId="0">
        <row r="132">
          <cell r="L132">
            <v>38231</v>
          </cell>
        </row>
        <row r="133">
          <cell r="L133">
            <v>31266</v>
          </cell>
        </row>
        <row r="134">
          <cell r="L134">
            <v>69497</v>
          </cell>
        </row>
        <row r="143">
          <cell r="L143">
            <v>2054</v>
          </cell>
        </row>
        <row r="144">
          <cell r="L144">
            <v>10292</v>
          </cell>
        </row>
        <row r="145">
          <cell r="L145">
            <v>18165</v>
          </cell>
        </row>
        <row r="146">
          <cell r="L146">
            <v>17811</v>
          </cell>
        </row>
        <row r="147">
          <cell r="L147">
            <v>16594</v>
          </cell>
        </row>
        <row r="148">
          <cell r="L148">
            <v>4581</v>
          </cell>
        </row>
        <row r="151">
          <cell r="L151">
            <v>6460</v>
          </cell>
        </row>
        <row r="152">
          <cell r="L152">
            <v>25224</v>
          </cell>
        </row>
        <row r="153">
          <cell r="L153">
            <v>21616</v>
          </cell>
        </row>
        <row r="154">
          <cell r="L154">
            <v>9116</v>
          </cell>
        </row>
        <row r="155">
          <cell r="L155">
            <v>4851</v>
          </cell>
        </row>
        <row r="156">
          <cell r="L156">
            <v>2230</v>
          </cell>
        </row>
        <row r="159">
          <cell r="L159">
            <v>19336</v>
          </cell>
        </row>
        <row r="160">
          <cell r="L160">
            <v>11220</v>
          </cell>
        </row>
        <row r="161">
          <cell r="L161">
            <v>15583</v>
          </cell>
        </row>
        <row r="162">
          <cell r="L162">
            <v>10560</v>
          </cell>
        </row>
        <row r="163">
          <cell r="L163">
            <v>12798</v>
          </cell>
        </row>
        <row r="166">
          <cell r="L166">
            <v>10325</v>
          </cell>
        </row>
        <row r="167">
          <cell r="L167">
            <v>6326</v>
          </cell>
        </row>
        <row r="168">
          <cell r="L168">
            <v>28925</v>
          </cell>
        </row>
        <row r="169">
          <cell r="L169">
            <v>23921</v>
          </cell>
        </row>
        <row r="173">
          <cell r="L173">
            <v>34658</v>
          </cell>
        </row>
        <row r="174">
          <cell r="L174">
            <v>30085</v>
          </cell>
        </row>
        <row r="184">
          <cell r="L184">
            <v>1737</v>
          </cell>
        </row>
        <row r="185">
          <cell r="L185">
            <v>9350</v>
          </cell>
        </row>
        <row r="186">
          <cell r="L186">
            <v>16250</v>
          </cell>
        </row>
        <row r="187">
          <cell r="L187">
            <v>16526</v>
          </cell>
        </row>
        <row r="188">
          <cell r="L188">
            <v>15539</v>
          </cell>
        </row>
        <row r="189">
          <cell r="L189">
            <v>5341</v>
          </cell>
        </row>
        <row r="192">
          <cell r="L192">
            <v>6243</v>
          </cell>
        </row>
        <row r="193">
          <cell r="L193">
            <v>24556</v>
          </cell>
        </row>
        <row r="194">
          <cell r="L194">
            <v>18914</v>
          </cell>
        </row>
        <row r="195">
          <cell r="L195">
            <v>8249</v>
          </cell>
        </row>
        <row r="196">
          <cell r="L196">
            <v>4617</v>
          </cell>
        </row>
        <row r="197">
          <cell r="L197">
            <v>2164</v>
          </cell>
        </row>
        <row r="200">
          <cell r="L200">
            <v>17960</v>
          </cell>
        </row>
        <row r="201">
          <cell r="L201">
            <v>11776</v>
          </cell>
        </row>
        <row r="202">
          <cell r="L202">
            <v>10725</v>
          </cell>
        </row>
        <row r="203">
          <cell r="L203">
            <v>12644</v>
          </cell>
        </row>
        <row r="204">
          <cell r="L204">
            <v>11638</v>
          </cell>
        </row>
        <row r="207">
          <cell r="L207">
            <v>6953</v>
          </cell>
        </row>
        <row r="208">
          <cell r="L208">
            <v>6144</v>
          </cell>
        </row>
        <row r="209">
          <cell r="L209">
            <v>28957</v>
          </cell>
        </row>
        <row r="210">
          <cell r="L210">
            <v>22689</v>
          </cell>
        </row>
      </sheetData>
      <sheetData sheetId="1">
        <row r="132">
          <cell r="L132">
            <v>11812</v>
          </cell>
        </row>
        <row r="133">
          <cell r="L133">
            <v>9720</v>
          </cell>
        </row>
        <row r="134">
          <cell r="L134">
            <v>21532</v>
          </cell>
        </row>
        <row r="143">
          <cell r="L143">
            <v>500</v>
          </cell>
        </row>
        <row r="144">
          <cell r="L144">
            <v>2949</v>
          </cell>
        </row>
        <row r="145">
          <cell r="L145">
            <v>5949</v>
          </cell>
        </row>
        <row r="146">
          <cell r="L146">
            <v>5421</v>
          </cell>
        </row>
        <row r="147">
          <cell r="L147">
            <v>5124</v>
          </cell>
        </row>
        <row r="148">
          <cell r="L148">
            <v>1589</v>
          </cell>
        </row>
        <row r="151">
          <cell r="L151">
            <v>1671</v>
          </cell>
        </row>
        <row r="152">
          <cell r="L152">
            <v>7108</v>
          </cell>
        </row>
        <row r="153">
          <cell r="L153">
            <v>6826</v>
          </cell>
        </row>
        <row r="154">
          <cell r="L154">
            <v>3313</v>
          </cell>
        </row>
        <row r="155">
          <cell r="L155">
            <v>1651</v>
          </cell>
        </row>
        <row r="156">
          <cell r="L156">
            <v>963</v>
          </cell>
        </row>
        <row r="159">
          <cell r="L159">
            <v>7263</v>
          </cell>
        </row>
        <row r="160">
          <cell r="L160">
            <v>3849</v>
          </cell>
        </row>
        <row r="161">
          <cell r="L161">
            <v>5779</v>
          </cell>
        </row>
        <row r="162">
          <cell r="L162">
            <v>2793</v>
          </cell>
        </row>
        <row r="163">
          <cell r="L163">
            <v>1848</v>
          </cell>
        </row>
        <row r="166">
          <cell r="L166">
            <v>5046</v>
          </cell>
        </row>
        <row r="167">
          <cell r="L167">
            <v>2590</v>
          </cell>
        </row>
        <row r="168">
          <cell r="L168">
            <v>6293</v>
          </cell>
        </row>
        <row r="169">
          <cell r="L169">
            <v>7603</v>
          </cell>
        </row>
        <row r="173">
          <cell r="L173">
            <v>10560</v>
          </cell>
        </row>
        <row r="174">
          <cell r="L174">
            <v>9528</v>
          </cell>
        </row>
        <row r="184">
          <cell r="L184">
            <v>478</v>
          </cell>
        </row>
        <row r="185">
          <cell r="L185">
            <v>2727</v>
          </cell>
        </row>
        <row r="186">
          <cell r="L186">
            <v>5128</v>
          </cell>
        </row>
        <row r="187">
          <cell r="L187">
            <v>5158</v>
          </cell>
        </row>
        <row r="188">
          <cell r="L188">
            <v>4927</v>
          </cell>
        </row>
        <row r="189">
          <cell r="L189">
            <v>1670</v>
          </cell>
        </row>
        <row r="192">
          <cell r="L192">
            <v>1726</v>
          </cell>
        </row>
        <row r="193">
          <cell r="L193">
            <v>7343</v>
          </cell>
        </row>
        <row r="194">
          <cell r="L194">
            <v>5724</v>
          </cell>
        </row>
        <row r="195">
          <cell r="L195">
            <v>2971</v>
          </cell>
        </row>
        <row r="196">
          <cell r="L196">
            <v>1400</v>
          </cell>
        </row>
        <row r="197">
          <cell r="L197">
            <v>924</v>
          </cell>
        </row>
        <row r="200">
          <cell r="L200">
            <v>6424</v>
          </cell>
        </row>
        <row r="201">
          <cell r="L201">
            <v>3646</v>
          </cell>
        </row>
        <row r="202">
          <cell r="L202">
            <v>4044</v>
          </cell>
        </row>
        <row r="203">
          <cell r="L203">
            <v>4113</v>
          </cell>
        </row>
        <row r="204">
          <cell r="L204">
            <v>1861</v>
          </cell>
        </row>
        <row r="207">
          <cell r="L207">
            <v>3209</v>
          </cell>
        </row>
        <row r="208">
          <cell r="L208">
            <v>2473</v>
          </cell>
        </row>
        <row r="209">
          <cell r="L209">
            <v>7235</v>
          </cell>
        </row>
        <row r="210">
          <cell r="L210">
            <v>7171</v>
          </cell>
        </row>
      </sheetData>
      <sheetData sheetId="2">
        <row r="132">
          <cell r="L132">
            <v>10267</v>
          </cell>
        </row>
        <row r="133">
          <cell r="L133">
            <v>8708</v>
          </cell>
        </row>
        <row r="134">
          <cell r="L134">
            <v>18975</v>
          </cell>
        </row>
        <row r="143">
          <cell r="L143">
            <v>560</v>
          </cell>
        </row>
        <row r="144">
          <cell r="L144">
            <v>2426</v>
          </cell>
        </row>
        <row r="145">
          <cell r="L145">
            <v>4918</v>
          </cell>
        </row>
        <row r="146">
          <cell r="L146">
            <v>4703</v>
          </cell>
        </row>
        <row r="147">
          <cell r="L147">
            <v>4789</v>
          </cell>
        </row>
        <row r="148">
          <cell r="L148">
            <v>1579</v>
          </cell>
        </row>
        <row r="151">
          <cell r="L151">
            <v>1268</v>
          </cell>
        </row>
        <row r="152">
          <cell r="L152">
            <v>7388</v>
          </cell>
        </row>
        <row r="153">
          <cell r="L153">
            <v>5732</v>
          </cell>
        </row>
        <row r="154">
          <cell r="L154">
            <v>2753</v>
          </cell>
        </row>
        <row r="155">
          <cell r="L155">
            <v>1380</v>
          </cell>
        </row>
        <row r="156">
          <cell r="L156">
            <v>454</v>
          </cell>
        </row>
        <row r="159">
          <cell r="L159">
            <v>5508</v>
          </cell>
        </row>
        <row r="160">
          <cell r="L160">
            <v>3000</v>
          </cell>
        </row>
        <row r="161">
          <cell r="L161">
            <v>4579</v>
          </cell>
        </row>
        <row r="162">
          <cell r="L162">
            <v>3014</v>
          </cell>
        </row>
        <row r="163">
          <cell r="L163">
            <v>2874</v>
          </cell>
        </row>
        <row r="166">
          <cell r="L166">
            <v>3465</v>
          </cell>
        </row>
        <row r="167">
          <cell r="L167">
            <v>2047</v>
          </cell>
        </row>
        <row r="168">
          <cell r="L168">
            <v>6603</v>
          </cell>
        </row>
        <row r="169">
          <cell r="L169">
            <v>6860</v>
          </cell>
        </row>
        <row r="173">
          <cell r="L173">
            <v>9819</v>
          </cell>
        </row>
        <row r="174">
          <cell r="L174">
            <v>8651</v>
          </cell>
        </row>
        <row r="184">
          <cell r="L184">
            <v>426</v>
          </cell>
        </row>
        <row r="185">
          <cell r="L185">
            <v>2437</v>
          </cell>
        </row>
        <row r="186">
          <cell r="L186">
            <v>4540</v>
          </cell>
        </row>
        <row r="187">
          <cell r="L187">
            <v>4572</v>
          </cell>
        </row>
        <row r="188">
          <cell r="L188">
            <v>4585</v>
          </cell>
        </row>
        <row r="189">
          <cell r="L189">
            <v>1910</v>
          </cell>
        </row>
        <row r="192">
          <cell r="L192">
            <v>1293</v>
          </cell>
        </row>
        <row r="193">
          <cell r="L193">
            <v>7474</v>
          </cell>
        </row>
        <row r="194">
          <cell r="L194">
            <v>5101</v>
          </cell>
        </row>
        <row r="195">
          <cell r="L195">
            <v>2714</v>
          </cell>
        </row>
        <row r="196">
          <cell r="L196">
            <v>1399</v>
          </cell>
        </row>
        <row r="197">
          <cell r="L197">
            <v>489</v>
          </cell>
        </row>
        <row r="200">
          <cell r="L200">
            <v>5222</v>
          </cell>
        </row>
        <row r="201">
          <cell r="L201">
            <v>3591</v>
          </cell>
        </row>
        <row r="202">
          <cell r="L202">
            <v>3370</v>
          </cell>
        </row>
        <row r="203">
          <cell r="L203">
            <v>3550</v>
          </cell>
        </row>
        <row r="204">
          <cell r="L204">
            <v>2737</v>
          </cell>
        </row>
        <row r="207">
          <cell r="L207">
            <v>2433</v>
          </cell>
        </row>
        <row r="208">
          <cell r="L208">
            <v>2228</v>
          </cell>
        </row>
        <row r="209">
          <cell r="L209">
            <v>7073</v>
          </cell>
        </row>
        <row r="210">
          <cell r="L210">
            <v>6736</v>
          </cell>
        </row>
      </sheetData>
      <sheetData sheetId="3">
        <row r="132">
          <cell r="L132">
            <v>60310</v>
          </cell>
        </row>
        <row r="133">
          <cell r="L133">
            <v>49694</v>
          </cell>
        </row>
        <row r="134">
          <cell r="L134">
            <v>110004</v>
          </cell>
        </row>
        <row r="143">
          <cell r="L143">
            <v>3114</v>
          </cell>
        </row>
        <row r="144">
          <cell r="L144">
            <v>15667</v>
          </cell>
        </row>
        <row r="145">
          <cell r="L145">
            <v>29032</v>
          </cell>
        </row>
        <row r="146">
          <cell r="L146">
            <v>27935</v>
          </cell>
        </row>
        <row r="147">
          <cell r="L147">
            <v>26507</v>
          </cell>
        </row>
        <row r="148">
          <cell r="L148">
            <v>7749</v>
          </cell>
        </row>
        <row r="151">
          <cell r="L151">
            <v>9399</v>
          </cell>
        </row>
        <row r="152">
          <cell r="L152">
            <v>39720</v>
          </cell>
        </row>
        <row r="153">
          <cell r="L153">
            <v>34174</v>
          </cell>
        </row>
        <row r="154">
          <cell r="L154">
            <v>15182</v>
          </cell>
        </row>
        <row r="155">
          <cell r="L155">
            <v>7882</v>
          </cell>
        </row>
        <row r="156">
          <cell r="L156">
            <v>3647</v>
          </cell>
        </row>
        <row r="159">
          <cell r="L159">
            <v>32107</v>
          </cell>
        </row>
        <row r="160">
          <cell r="L160">
            <v>18069</v>
          </cell>
        </row>
        <row r="161">
          <cell r="L161">
            <v>25941</v>
          </cell>
        </row>
        <row r="162">
          <cell r="L162">
            <v>16367</v>
          </cell>
        </row>
        <row r="163">
          <cell r="L163">
            <v>17520</v>
          </cell>
        </row>
        <row r="166">
          <cell r="L166">
            <v>18836</v>
          </cell>
        </row>
        <row r="167">
          <cell r="L167">
            <v>10963</v>
          </cell>
        </row>
        <row r="168">
          <cell r="L168">
            <v>41821</v>
          </cell>
        </row>
        <row r="169">
          <cell r="L169">
            <v>38384</v>
          </cell>
        </row>
        <row r="173">
          <cell r="L173">
            <v>55037</v>
          </cell>
        </row>
        <row r="174">
          <cell r="L174">
            <v>48264</v>
          </cell>
        </row>
        <row r="184">
          <cell r="L184">
            <v>2641</v>
          </cell>
        </row>
        <row r="185">
          <cell r="L185">
            <v>14514</v>
          </cell>
        </row>
        <row r="186">
          <cell r="L186">
            <v>25918</v>
          </cell>
        </row>
        <row r="187">
          <cell r="L187">
            <v>26256</v>
          </cell>
        </row>
        <row r="188">
          <cell r="L188">
            <v>25051</v>
          </cell>
        </row>
        <row r="189">
          <cell r="L189">
            <v>8921</v>
          </cell>
        </row>
        <row r="192">
          <cell r="L192">
            <v>9262</v>
          </cell>
        </row>
        <row r="193">
          <cell r="L193">
            <v>39373</v>
          </cell>
        </row>
        <row r="194">
          <cell r="L194">
            <v>29739</v>
          </cell>
        </row>
        <row r="195">
          <cell r="L195">
            <v>13934</v>
          </cell>
        </row>
        <row r="196">
          <cell r="L196">
            <v>7416</v>
          </cell>
        </row>
        <row r="197">
          <cell r="L197">
            <v>3577</v>
          </cell>
        </row>
        <row r="200">
          <cell r="L200">
            <v>29606</v>
          </cell>
        </row>
        <row r="201">
          <cell r="L201">
            <v>19013</v>
          </cell>
        </row>
        <row r="202">
          <cell r="L202">
            <v>18139</v>
          </cell>
        </row>
        <row r="203">
          <cell r="L203">
            <v>20307</v>
          </cell>
        </row>
        <row r="204">
          <cell r="L204">
            <v>16236</v>
          </cell>
        </row>
        <row r="207">
          <cell r="L207">
            <v>12595</v>
          </cell>
        </row>
        <row r="208">
          <cell r="L208">
            <v>10845</v>
          </cell>
        </row>
        <row r="209">
          <cell r="L209">
            <v>43265</v>
          </cell>
        </row>
        <row r="210">
          <cell r="L210">
            <v>36596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FSZ_regiók"/>
      <sheetName val="Munka1"/>
      <sheetName val="ratak"/>
      <sheetName val="záróltsz"/>
      <sheetName val="ábra"/>
      <sheetName val="ábra_ÉM"/>
    </sheetNames>
    <sheetDataSet>
      <sheetData sheetId="1">
        <row r="102">
          <cell r="L102">
            <v>19687</v>
          </cell>
        </row>
        <row r="103">
          <cell r="L103">
            <v>3582</v>
          </cell>
        </row>
        <row r="104">
          <cell r="L104">
            <v>8224</v>
          </cell>
        </row>
        <row r="105">
          <cell r="L105">
            <v>2442</v>
          </cell>
        </row>
        <row r="106">
          <cell r="L106">
            <v>3038</v>
          </cell>
        </row>
        <row r="107">
          <cell r="L107">
            <v>7503</v>
          </cell>
        </row>
        <row r="108">
          <cell r="L108">
            <v>3160</v>
          </cell>
        </row>
        <row r="109">
          <cell r="L109">
            <v>3956</v>
          </cell>
        </row>
        <row r="110">
          <cell r="L110">
            <v>5055</v>
          </cell>
        </row>
        <row r="111">
          <cell r="L111">
            <v>4592</v>
          </cell>
        </row>
        <row r="112">
          <cell r="L112">
            <v>2571</v>
          </cell>
        </row>
        <row r="113">
          <cell r="L113">
            <v>1304</v>
          </cell>
        </row>
        <row r="114">
          <cell r="L114">
            <v>1433</v>
          </cell>
        </row>
        <row r="115">
          <cell r="L115">
            <v>1196</v>
          </cell>
        </row>
        <row r="116">
          <cell r="L116">
            <v>1754</v>
          </cell>
        </row>
        <row r="118">
          <cell r="L118">
            <v>7173</v>
          </cell>
        </row>
        <row r="119">
          <cell r="L119">
            <v>4394</v>
          </cell>
        </row>
        <row r="120">
          <cell r="L120">
            <v>2818</v>
          </cell>
        </row>
        <row r="121">
          <cell r="L121">
            <v>3521</v>
          </cell>
        </row>
        <row r="122">
          <cell r="L122">
            <v>2381</v>
          </cell>
        </row>
        <row r="123">
          <cell r="L123">
            <v>1245</v>
          </cell>
        </row>
        <row r="125">
          <cell r="L125">
            <v>7080</v>
          </cell>
        </row>
        <row r="126">
          <cell r="L126">
            <v>3006</v>
          </cell>
        </row>
        <row r="127">
          <cell r="L127">
            <v>2515</v>
          </cell>
        </row>
        <row r="128">
          <cell r="L128">
            <v>2087</v>
          </cell>
        </row>
        <row r="129">
          <cell r="L129">
            <v>2665</v>
          </cell>
        </row>
        <row r="130">
          <cell r="L130">
            <v>1622</v>
          </cell>
        </row>
        <row r="135">
          <cell r="K135">
            <v>18430</v>
          </cell>
          <cell r="L135">
            <v>18248</v>
          </cell>
        </row>
        <row r="136">
          <cell r="K136">
            <v>3270</v>
          </cell>
          <cell r="L136">
            <v>3463</v>
          </cell>
        </row>
        <row r="137">
          <cell r="K137">
            <v>7409</v>
          </cell>
          <cell r="L137">
            <v>7468</v>
          </cell>
        </row>
        <row r="138">
          <cell r="K138">
            <v>2004</v>
          </cell>
          <cell r="L138">
            <v>1980</v>
          </cell>
        </row>
        <row r="139">
          <cell r="K139">
            <v>2741</v>
          </cell>
          <cell r="L139">
            <v>2719</v>
          </cell>
        </row>
        <row r="140">
          <cell r="K140">
            <v>6930</v>
          </cell>
          <cell r="L140">
            <v>6961</v>
          </cell>
        </row>
        <row r="141">
          <cell r="K141">
            <v>2917</v>
          </cell>
          <cell r="L141">
            <v>2997</v>
          </cell>
        </row>
        <row r="142">
          <cell r="K142">
            <v>3630</v>
          </cell>
          <cell r="L142">
            <v>3553</v>
          </cell>
        </row>
        <row r="143">
          <cell r="K143">
            <v>4540</v>
          </cell>
          <cell r="L143">
            <v>4854</v>
          </cell>
        </row>
        <row r="144">
          <cell r="K144">
            <v>4174</v>
          </cell>
          <cell r="L144">
            <v>4533</v>
          </cell>
        </row>
        <row r="145">
          <cell r="K145">
            <v>2394</v>
          </cell>
          <cell r="L145">
            <v>2482</v>
          </cell>
        </row>
        <row r="146">
          <cell r="K146">
            <v>1242</v>
          </cell>
          <cell r="L146">
            <v>1289</v>
          </cell>
        </row>
        <row r="147">
          <cell r="K147">
            <v>1155</v>
          </cell>
          <cell r="L147">
            <v>1225</v>
          </cell>
        </row>
        <row r="148">
          <cell r="K148">
            <v>1331</v>
          </cell>
          <cell r="L148">
            <v>1350</v>
          </cell>
        </row>
        <row r="149">
          <cell r="K149">
            <v>1617</v>
          </cell>
          <cell r="L149">
            <v>1621</v>
          </cell>
        </row>
        <row r="151">
          <cell r="K151">
            <v>6409</v>
          </cell>
          <cell r="L151">
            <v>6399</v>
          </cell>
        </row>
        <row r="152">
          <cell r="K152">
            <v>4058</v>
          </cell>
          <cell r="L152">
            <v>4230</v>
          </cell>
        </row>
        <row r="153">
          <cell r="K153">
            <v>2516</v>
          </cell>
          <cell r="L153">
            <v>2460</v>
          </cell>
        </row>
        <row r="154">
          <cell r="K154">
            <v>3251</v>
          </cell>
          <cell r="L154">
            <v>3358</v>
          </cell>
        </row>
        <row r="155">
          <cell r="K155">
            <v>2352</v>
          </cell>
          <cell r="L155">
            <v>2350</v>
          </cell>
        </row>
        <row r="156">
          <cell r="K156">
            <v>1184</v>
          </cell>
          <cell r="L156">
            <v>1291</v>
          </cell>
        </row>
        <row r="158">
          <cell r="K158">
            <v>7066</v>
          </cell>
          <cell r="L158">
            <v>7365</v>
          </cell>
        </row>
        <row r="159">
          <cell r="K159">
            <v>2803</v>
          </cell>
          <cell r="L159">
            <v>2858</v>
          </cell>
        </row>
        <row r="160">
          <cell r="K160">
            <v>2495</v>
          </cell>
          <cell r="L160">
            <v>2473</v>
          </cell>
        </row>
        <row r="161">
          <cell r="K161">
            <v>1981</v>
          </cell>
          <cell r="L161">
            <v>1961</v>
          </cell>
        </row>
        <row r="162">
          <cell r="K162">
            <v>2292</v>
          </cell>
          <cell r="L162">
            <v>2375</v>
          </cell>
        </row>
        <row r="163">
          <cell r="K163">
            <v>1446</v>
          </cell>
          <cell r="L163">
            <v>1438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rendeltségek"/>
      <sheetName val="eu"/>
      <sheetName val="ksh"/>
      <sheetName val="ábra"/>
      <sheetName val="záróltsz"/>
      <sheetName val="borsod"/>
      <sheetName val="heves"/>
      <sheetName val="nograd"/>
      <sheetName val="regio"/>
      <sheetName val="tábla"/>
      <sheetName val="tábla (3)"/>
      <sheetName val="belépők_iskola"/>
      <sheetName val="tábla (2)"/>
      <sheetName val="I. negyedév"/>
      <sheetName val="I. félév "/>
      <sheetName val="I-III. negyedév"/>
    </sheetNames>
    <sheetDataSet>
      <sheetData sheetId="0">
        <row r="102">
          <cell r="L102">
            <v>1917</v>
          </cell>
        </row>
        <row r="103">
          <cell r="L103">
            <v>435</v>
          </cell>
        </row>
        <row r="104">
          <cell r="L104">
            <v>976</v>
          </cell>
        </row>
        <row r="105">
          <cell r="L105">
            <v>215</v>
          </cell>
        </row>
        <row r="106">
          <cell r="L106">
            <v>360</v>
          </cell>
        </row>
        <row r="107">
          <cell r="L107">
            <v>842</v>
          </cell>
        </row>
        <row r="108">
          <cell r="L108">
            <v>338</v>
          </cell>
        </row>
        <row r="109">
          <cell r="L109">
            <v>502</v>
          </cell>
        </row>
        <row r="110">
          <cell r="L110">
            <v>669</v>
          </cell>
        </row>
        <row r="111">
          <cell r="L111">
            <v>487</v>
          </cell>
        </row>
        <row r="112">
          <cell r="L112">
            <v>314</v>
          </cell>
        </row>
        <row r="113">
          <cell r="L113">
            <v>159</v>
          </cell>
        </row>
        <row r="114">
          <cell r="L114">
            <v>177</v>
          </cell>
        </row>
        <row r="115">
          <cell r="L115">
            <v>130</v>
          </cell>
        </row>
        <row r="116">
          <cell r="L116">
            <v>184</v>
          </cell>
        </row>
        <row r="118">
          <cell r="L118">
            <v>663</v>
          </cell>
        </row>
        <row r="119">
          <cell r="L119">
            <v>400</v>
          </cell>
        </row>
        <row r="120">
          <cell r="L120">
            <v>185</v>
          </cell>
        </row>
        <row r="121">
          <cell r="L121">
            <v>397</v>
          </cell>
        </row>
        <row r="122">
          <cell r="L122">
            <v>272</v>
          </cell>
        </row>
        <row r="123">
          <cell r="L123">
            <v>106</v>
          </cell>
        </row>
        <row r="125">
          <cell r="L125">
            <v>743</v>
          </cell>
        </row>
        <row r="126">
          <cell r="L126">
            <v>321</v>
          </cell>
        </row>
        <row r="127">
          <cell r="L127">
            <v>216</v>
          </cell>
        </row>
        <row r="128">
          <cell r="L128">
            <v>248</v>
          </cell>
        </row>
        <row r="129">
          <cell r="L129">
            <v>253</v>
          </cell>
        </row>
        <row r="130">
          <cell r="L130">
            <v>152</v>
          </cell>
        </row>
        <row r="135">
          <cell r="K135">
            <v>1945</v>
          </cell>
          <cell r="L135">
            <v>1883</v>
          </cell>
        </row>
        <row r="136">
          <cell r="K136">
            <v>409</v>
          </cell>
          <cell r="L136">
            <v>400</v>
          </cell>
        </row>
        <row r="137">
          <cell r="K137">
            <v>965</v>
          </cell>
          <cell r="L137">
            <v>917</v>
          </cell>
        </row>
        <row r="138">
          <cell r="K138">
            <v>209</v>
          </cell>
          <cell r="L138">
            <v>209</v>
          </cell>
        </row>
        <row r="139">
          <cell r="K139">
            <v>383</v>
          </cell>
          <cell r="L139">
            <v>360</v>
          </cell>
        </row>
        <row r="140">
          <cell r="K140">
            <v>819</v>
          </cell>
          <cell r="L140">
            <v>790</v>
          </cell>
        </row>
        <row r="141">
          <cell r="K141">
            <v>306</v>
          </cell>
          <cell r="L141">
            <v>296</v>
          </cell>
        </row>
        <row r="142">
          <cell r="K142">
            <v>450</v>
          </cell>
          <cell r="L142">
            <v>429</v>
          </cell>
        </row>
        <row r="143">
          <cell r="K143">
            <v>602</v>
          </cell>
          <cell r="L143">
            <v>592</v>
          </cell>
        </row>
        <row r="144">
          <cell r="K144">
            <v>517</v>
          </cell>
          <cell r="L144">
            <v>519</v>
          </cell>
        </row>
        <row r="145">
          <cell r="K145">
            <v>299</v>
          </cell>
          <cell r="L145">
            <v>290</v>
          </cell>
        </row>
        <row r="146">
          <cell r="K146">
            <v>129</v>
          </cell>
          <cell r="L146">
            <v>128</v>
          </cell>
        </row>
        <row r="147">
          <cell r="K147">
            <v>142</v>
          </cell>
          <cell r="L147">
            <v>145</v>
          </cell>
        </row>
        <row r="148">
          <cell r="K148">
            <v>157</v>
          </cell>
          <cell r="L148">
            <v>156</v>
          </cell>
        </row>
        <row r="149">
          <cell r="K149">
            <v>171</v>
          </cell>
          <cell r="L149">
            <v>159</v>
          </cell>
        </row>
        <row r="151">
          <cell r="K151">
            <v>647</v>
          </cell>
          <cell r="L151">
            <v>611</v>
          </cell>
        </row>
        <row r="152">
          <cell r="K152">
            <v>456</v>
          </cell>
          <cell r="L152">
            <v>450</v>
          </cell>
        </row>
        <row r="153">
          <cell r="K153">
            <v>201</v>
          </cell>
          <cell r="L153">
            <v>171</v>
          </cell>
        </row>
        <row r="154">
          <cell r="K154">
            <v>430</v>
          </cell>
          <cell r="L154">
            <v>411</v>
          </cell>
        </row>
        <row r="155">
          <cell r="K155">
            <v>298</v>
          </cell>
          <cell r="L155">
            <v>271</v>
          </cell>
        </row>
        <row r="156">
          <cell r="K156">
            <v>127</v>
          </cell>
          <cell r="L156">
            <v>131</v>
          </cell>
        </row>
        <row r="158">
          <cell r="K158">
            <v>727</v>
          </cell>
          <cell r="L158">
            <v>681</v>
          </cell>
        </row>
        <row r="159">
          <cell r="K159">
            <v>303</v>
          </cell>
          <cell r="L159">
            <v>302</v>
          </cell>
        </row>
        <row r="160">
          <cell r="K160">
            <v>265</v>
          </cell>
          <cell r="L160">
            <v>231</v>
          </cell>
        </row>
        <row r="161">
          <cell r="K161">
            <v>238</v>
          </cell>
          <cell r="L161">
            <v>229</v>
          </cell>
        </row>
        <row r="162">
          <cell r="K162">
            <v>219</v>
          </cell>
          <cell r="L162">
            <v>215</v>
          </cell>
        </row>
        <row r="163">
          <cell r="K163">
            <v>159</v>
          </cell>
          <cell r="L163">
            <v>150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érintett"/>
      <sheetName val="mutato"/>
      <sheetName val="Munka1"/>
      <sheetName val="adattar"/>
    </sheetNames>
    <sheetDataSet>
      <sheetData sheetId="2">
        <row r="320">
          <cell r="J320">
            <v>143</v>
          </cell>
          <cell r="K320">
            <v>653</v>
          </cell>
        </row>
        <row r="321">
          <cell r="J321">
            <v>8</v>
          </cell>
          <cell r="K321">
            <v>169</v>
          </cell>
        </row>
        <row r="322">
          <cell r="J322">
            <v>70</v>
          </cell>
          <cell r="K322">
            <v>164</v>
          </cell>
        </row>
        <row r="323">
          <cell r="J323">
            <v>3</v>
          </cell>
          <cell r="K323">
            <v>31</v>
          </cell>
        </row>
        <row r="324">
          <cell r="J324">
            <v>20</v>
          </cell>
          <cell r="K324">
            <v>63</v>
          </cell>
        </row>
        <row r="325">
          <cell r="J325">
            <v>73</v>
          </cell>
          <cell r="K325">
            <v>174</v>
          </cell>
        </row>
        <row r="326">
          <cell r="J326">
            <v>33</v>
          </cell>
          <cell r="K326">
            <v>105</v>
          </cell>
        </row>
        <row r="327">
          <cell r="J327">
            <v>130</v>
          </cell>
          <cell r="K327">
            <v>231</v>
          </cell>
        </row>
        <row r="328">
          <cell r="J328">
            <v>22</v>
          </cell>
          <cell r="K328">
            <v>120</v>
          </cell>
        </row>
        <row r="329">
          <cell r="J329">
            <v>19</v>
          </cell>
          <cell r="K329">
            <v>187</v>
          </cell>
        </row>
        <row r="330">
          <cell r="J330">
            <v>1</v>
          </cell>
          <cell r="K330">
            <v>80</v>
          </cell>
        </row>
        <row r="331">
          <cell r="J331">
            <v>20</v>
          </cell>
          <cell r="K331">
            <v>48</v>
          </cell>
        </row>
        <row r="332">
          <cell r="K332">
            <v>19</v>
          </cell>
        </row>
        <row r="333">
          <cell r="J333">
            <v>2</v>
          </cell>
          <cell r="K333">
            <v>20</v>
          </cell>
        </row>
        <row r="334">
          <cell r="J334">
            <v>1</v>
          </cell>
          <cell r="K334">
            <v>77</v>
          </cell>
        </row>
        <row r="336">
          <cell r="J336">
            <v>119</v>
          </cell>
          <cell r="K336">
            <v>147</v>
          </cell>
        </row>
        <row r="337">
          <cell r="J337">
            <v>108</v>
          </cell>
          <cell r="K337">
            <v>43</v>
          </cell>
        </row>
        <row r="338">
          <cell r="J338">
            <v>210</v>
          </cell>
          <cell r="K338">
            <v>28</v>
          </cell>
        </row>
        <row r="339">
          <cell r="J339">
            <v>12</v>
          </cell>
          <cell r="K339">
            <v>93</v>
          </cell>
        </row>
        <row r="340">
          <cell r="J340">
            <v>19</v>
          </cell>
          <cell r="K340">
            <v>74</v>
          </cell>
        </row>
        <row r="341">
          <cell r="J341">
            <v>1</v>
          </cell>
          <cell r="K341">
            <v>39</v>
          </cell>
        </row>
        <row r="343">
          <cell r="J343">
            <v>30</v>
          </cell>
          <cell r="K343">
            <v>141</v>
          </cell>
        </row>
        <row r="344">
          <cell r="J344">
            <v>37</v>
          </cell>
          <cell r="K344">
            <v>99</v>
          </cell>
        </row>
        <row r="345">
          <cell r="J345">
            <v>13</v>
          </cell>
          <cell r="K345">
            <v>92</v>
          </cell>
        </row>
        <row r="346">
          <cell r="J346">
            <v>3</v>
          </cell>
          <cell r="K346">
            <v>100</v>
          </cell>
        </row>
        <row r="347">
          <cell r="J347">
            <v>3</v>
          </cell>
          <cell r="K347">
            <v>40</v>
          </cell>
        </row>
        <row r="348">
          <cell r="J348">
            <v>13</v>
          </cell>
          <cell r="K348">
            <v>83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  <sheetName val="adattar"/>
    </sheetNames>
    <sheetDataSet>
      <sheetData sheetId="0">
        <row r="149">
          <cell r="K149">
            <v>486</v>
          </cell>
          <cell r="L149">
            <v>471</v>
          </cell>
        </row>
        <row r="150">
          <cell r="K150">
            <v>173</v>
          </cell>
          <cell r="L150">
            <v>154</v>
          </cell>
        </row>
        <row r="151">
          <cell r="K151">
            <v>320</v>
          </cell>
          <cell r="L151">
            <v>231</v>
          </cell>
        </row>
        <row r="152">
          <cell r="K152">
            <v>45</v>
          </cell>
          <cell r="L152">
            <v>43</v>
          </cell>
        </row>
        <row r="153">
          <cell r="K153">
            <v>95</v>
          </cell>
          <cell r="L153">
            <v>38</v>
          </cell>
        </row>
        <row r="154">
          <cell r="K154">
            <v>273</v>
          </cell>
          <cell r="L154">
            <v>204</v>
          </cell>
        </row>
        <row r="155">
          <cell r="K155">
            <v>70</v>
          </cell>
          <cell r="L155">
            <v>70</v>
          </cell>
        </row>
        <row r="156">
          <cell r="K156">
            <v>116</v>
          </cell>
          <cell r="L156">
            <v>269</v>
          </cell>
        </row>
        <row r="157">
          <cell r="K157">
            <v>124</v>
          </cell>
          <cell r="L157">
            <v>64</v>
          </cell>
        </row>
        <row r="158">
          <cell r="K158">
            <v>213</v>
          </cell>
          <cell r="L158">
            <v>99</v>
          </cell>
        </row>
        <row r="159">
          <cell r="K159">
            <v>123</v>
          </cell>
          <cell r="L159">
            <v>43</v>
          </cell>
        </row>
        <row r="160">
          <cell r="K160">
            <v>11</v>
          </cell>
          <cell r="L160">
            <v>27</v>
          </cell>
        </row>
        <row r="161">
          <cell r="K161">
            <v>11</v>
          </cell>
          <cell r="L161">
            <v>22</v>
          </cell>
        </row>
        <row r="162">
          <cell r="K162">
            <v>27</v>
          </cell>
          <cell r="L162">
            <v>20</v>
          </cell>
        </row>
        <row r="163">
          <cell r="K163">
            <v>128</v>
          </cell>
          <cell r="L163">
            <v>59</v>
          </cell>
        </row>
        <row r="166">
          <cell r="K166">
            <v>391</v>
          </cell>
          <cell r="L166">
            <v>361</v>
          </cell>
        </row>
        <row r="167">
          <cell r="K167">
            <v>163</v>
          </cell>
          <cell r="L167">
            <v>91</v>
          </cell>
        </row>
        <row r="168">
          <cell r="K168">
            <v>161</v>
          </cell>
          <cell r="L168">
            <v>122</v>
          </cell>
        </row>
        <row r="169">
          <cell r="K169">
            <v>58</v>
          </cell>
          <cell r="L169">
            <v>21</v>
          </cell>
        </row>
        <row r="170">
          <cell r="K170">
            <v>14</v>
          </cell>
          <cell r="L170">
            <v>21</v>
          </cell>
        </row>
        <row r="171">
          <cell r="K171">
            <v>3</v>
          </cell>
          <cell r="L171">
            <v>23</v>
          </cell>
        </row>
        <row r="174">
          <cell r="K174">
            <v>53</v>
          </cell>
          <cell r="L174">
            <v>95</v>
          </cell>
        </row>
        <row r="175">
          <cell r="K175">
            <v>175</v>
          </cell>
          <cell r="L175">
            <v>151</v>
          </cell>
        </row>
        <row r="176">
          <cell r="K176">
            <v>109</v>
          </cell>
          <cell r="L176">
            <v>78</v>
          </cell>
        </row>
        <row r="177">
          <cell r="K177">
            <v>16</v>
          </cell>
          <cell r="L177">
            <v>17</v>
          </cell>
        </row>
        <row r="178">
          <cell r="K178">
            <v>27</v>
          </cell>
          <cell r="L178">
            <v>29</v>
          </cell>
        </row>
        <row r="179">
          <cell r="K179">
            <v>95</v>
          </cell>
          <cell r="L179">
            <v>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22">
      <pane xSplit="6" topLeftCell="G1" activePane="topRight" state="frozen"/>
      <selection pane="topLeft" activeCell="I16" sqref="I16"/>
      <selection pane="topRight" activeCell="I16" sqref="I16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6" customWidth="1"/>
    <col min="8" max="9" width="12.16015625" style="6" customWidth="1"/>
    <col min="10" max="10" width="8" style="6" customWidth="1"/>
    <col min="11" max="11" width="17.16015625" style="6" customWidth="1"/>
    <col min="12" max="14" width="11.16015625" style="6" customWidth="1"/>
    <col min="15" max="15" width="15.33203125" style="6" customWidth="1"/>
    <col min="16" max="17" width="9.66015625" style="2" bestFit="1" customWidth="1"/>
    <col min="18" max="16384" width="9.33203125" style="2" customWidth="1"/>
  </cols>
  <sheetData>
    <row r="1" spans="1:6" ht="15.75">
      <c r="A1" s="137" t="s">
        <v>0</v>
      </c>
      <c r="B1" s="137"/>
      <c r="C1" s="137"/>
      <c r="D1" s="137"/>
      <c r="E1" s="137"/>
      <c r="F1" s="137"/>
    </row>
    <row r="2" spans="1:6" ht="15.75">
      <c r="A2" s="137" t="s">
        <v>73</v>
      </c>
      <c r="B2" s="137"/>
      <c r="C2" s="137"/>
      <c r="D2" s="137"/>
      <c r="E2" s="137"/>
      <c r="F2" s="137"/>
    </row>
    <row r="3" spans="1:6" ht="15.75">
      <c r="A3" s="138" t="s">
        <v>117</v>
      </c>
      <c r="B3" s="138"/>
      <c r="C3" s="138"/>
      <c r="D3" s="138"/>
      <c r="E3" s="138"/>
      <c r="F3" s="138"/>
    </row>
    <row r="4" spans="2:6" ht="15.75">
      <c r="B4" s="3"/>
      <c r="C4" s="4"/>
      <c r="D4" s="9"/>
      <c r="E4" s="9"/>
      <c r="F4" s="9"/>
    </row>
    <row r="5" spans="1:6" ht="14.25">
      <c r="A5" s="136" t="s">
        <v>34</v>
      </c>
      <c r="B5" s="131" t="s">
        <v>39</v>
      </c>
      <c r="C5" s="132"/>
      <c r="D5" s="132"/>
      <c r="E5" s="132"/>
      <c r="F5" s="133"/>
    </row>
    <row r="6" spans="1:6" ht="14.25">
      <c r="A6" s="136"/>
      <c r="B6" s="134" t="s">
        <v>1</v>
      </c>
      <c r="C6" s="139" t="s">
        <v>33</v>
      </c>
      <c r="D6" s="140"/>
      <c r="E6" s="140"/>
      <c r="F6" s="141"/>
    </row>
    <row r="7" spans="1:6" ht="42.75" customHeight="1">
      <c r="A7" s="136"/>
      <c r="B7" s="135"/>
      <c r="C7" s="136" t="s">
        <v>38</v>
      </c>
      <c r="D7" s="136"/>
      <c r="E7" s="136" t="s">
        <v>37</v>
      </c>
      <c r="F7" s="136"/>
    </row>
    <row r="8" spans="1:6" ht="14.25">
      <c r="A8" s="136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29" t="s">
        <v>17</v>
      </c>
      <c r="B9" s="129"/>
      <c r="C9" s="129"/>
      <c r="D9" s="129"/>
      <c r="E9" s="129"/>
      <c r="F9" s="129"/>
      <c r="P9" s="2" t="s">
        <v>40</v>
      </c>
      <c r="Q9" s="2" t="s">
        <v>41</v>
      </c>
    </row>
    <row r="10" spans="1:17" s="11" customFormat="1" ht="15.75">
      <c r="A10" s="19" t="s">
        <v>2</v>
      </c>
      <c r="B10" s="20">
        <f>'[2]Munka1'!L135</f>
        <v>18248</v>
      </c>
      <c r="C10" s="20">
        <f aca="true" t="shared" si="0" ref="C10:C25">B10-P10</f>
        <v>-182</v>
      </c>
      <c r="D10" s="21">
        <f aca="true" t="shared" si="1" ref="D10:D25">B10/P10*100-100</f>
        <v>-0.9875203472599026</v>
      </c>
      <c r="E10" s="20">
        <f aca="true" t="shared" si="2" ref="E10:E25">B10-Q10</f>
        <v>-1439</v>
      </c>
      <c r="F10" s="21">
        <f aca="true" t="shared" si="3" ref="F10:F25">B10/Q10*100-100</f>
        <v>-7.3093919845583315</v>
      </c>
      <c r="G10" s="6"/>
      <c r="H10" s="6"/>
      <c r="I10" s="6"/>
      <c r="J10" s="6"/>
      <c r="K10" s="6"/>
      <c r="L10" s="6"/>
      <c r="M10" s="6"/>
      <c r="N10" s="6"/>
      <c r="O10" s="6"/>
      <c r="P10" s="10">
        <f>'[2]Munka1'!K135</f>
        <v>18430</v>
      </c>
      <c r="Q10" s="10">
        <f>'[2]Munka1'!L102</f>
        <v>19687</v>
      </c>
    </row>
    <row r="11" spans="1:17" ht="15.75">
      <c r="A11" s="22" t="s">
        <v>3</v>
      </c>
      <c r="B11" s="23">
        <f>'[2]Munka1'!L136</f>
        <v>3463</v>
      </c>
      <c r="C11" s="23">
        <f t="shared" si="0"/>
        <v>193</v>
      </c>
      <c r="D11" s="24">
        <f t="shared" si="1"/>
        <v>5.902140672782878</v>
      </c>
      <c r="E11" s="23">
        <f t="shared" si="2"/>
        <v>-119</v>
      </c>
      <c r="F11" s="24">
        <f t="shared" si="3"/>
        <v>-3.322166387493013</v>
      </c>
      <c r="P11" s="5">
        <f>'[2]Munka1'!K136</f>
        <v>3270</v>
      </c>
      <c r="Q11" s="5">
        <f>'[2]Munka1'!L103</f>
        <v>3582</v>
      </c>
    </row>
    <row r="12" spans="1:17" s="11" customFormat="1" ht="15.75">
      <c r="A12" s="19" t="s">
        <v>4</v>
      </c>
      <c r="B12" s="20">
        <f>'[2]Munka1'!L137</f>
        <v>7468</v>
      </c>
      <c r="C12" s="20">
        <f t="shared" si="0"/>
        <v>59</v>
      </c>
      <c r="D12" s="21">
        <f t="shared" si="1"/>
        <v>0.7963287893103086</v>
      </c>
      <c r="E12" s="20">
        <f t="shared" si="2"/>
        <v>-756</v>
      </c>
      <c r="F12" s="21">
        <f t="shared" si="3"/>
        <v>-9.192607003891055</v>
      </c>
      <c r="G12" s="6"/>
      <c r="H12" s="6"/>
      <c r="I12" s="6"/>
      <c r="J12" s="6"/>
      <c r="K12" s="6"/>
      <c r="L12" s="6"/>
      <c r="M12" s="6"/>
      <c r="N12" s="6"/>
      <c r="O12" s="6"/>
      <c r="P12" s="12">
        <f>'[2]Munka1'!K137</f>
        <v>7409</v>
      </c>
      <c r="Q12" s="12">
        <f>'[2]Munka1'!L104</f>
        <v>8224</v>
      </c>
    </row>
    <row r="13" spans="1:17" ht="15.75">
      <c r="A13" s="22" t="s">
        <v>5</v>
      </c>
      <c r="B13" s="23">
        <f>'[2]Munka1'!L138</f>
        <v>1980</v>
      </c>
      <c r="C13" s="23">
        <f t="shared" si="0"/>
        <v>-24</v>
      </c>
      <c r="D13" s="24">
        <f t="shared" si="1"/>
        <v>-1.1976047904191631</v>
      </c>
      <c r="E13" s="23">
        <f t="shared" si="2"/>
        <v>-462</v>
      </c>
      <c r="F13" s="24">
        <f t="shared" si="3"/>
        <v>-18.91891891891892</v>
      </c>
      <c r="P13" s="5">
        <f>'[2]Munka1'!K138</f>
        <v>2004</v>
      </c>
      <c r="Q13" s="5">
        <f>'[2]Munka1'!L105</f>
        <v>2442</v>
      </c>
    </row>
    <row r="14" spans="1:17" s="11" customFormat="1" ht="15.75">
      <c r="A14" s="19" t="s">
        <v>6</v>
      </c>
      <c r="B14" s="20">
        <f>'[2]Munka1'!L139</f>
        <v>2719</v>
      </c>
      <c r="C14" s="20">
        <f t="shared" si="0"/>
        <v>-22</v>
      </c>
      <c r="D14" s="21">
        <f t="shared" si="1"/>
        <v>-0.8026267785479746</v>
      </c>
      <c r="E14" s="20">
        <f t="shared" si="2"/>
        <v>-319</v>
      </c>
      <c r="F14" s="21">
        <f t="shared" si="3"/>
        <v>-10.500329163923638</v>
      </c>
      <c r="G14" s="6"/>
      <c r="H14" s="6"/>
      <c r="I14" s="6"/>
      <c r="J14" s="6"/>
      <c r="K14" s="6"/>
      <c r="L14" s="6"/>
      <c r="M14" s="6"/>
      <c r="N14" s="6"/>
      <c r="O14" s="6"/>
      <c r="P14" s="12">
        <f>'[2]Munka1'!K139</f>
        <v>2741</v>
      </c>
      <c r="Q14" s="12">
        <f>'[2]Munka1'!L106</f>
        <v>3038</v>
      </c>
    </row>
    <row r="15" spans="1:17" ht="15.75">
      <c r="A15" s="22" t="s">
        <v>7</v>
      </c>
      <c r="B15" s="23">
        <f>'[2]Munka1'!L140</f>
        <v>6961</v>
      </c>
      <c r="C15" s="23">
        <f t="shared" si="0"/>
        <v>31</v>
      </c>
      <c r="D15" s="24">
        <f t="shared" si="1"/>
        <v>0.447330447330458</v>
      </c>
      <c r="E15" s="23">
        <f t="shared" si="2"/>
        <v>-542</v>
      </c>
      <c r="F15" s="24">
        <f t="shared" si="3"/>
        <v>-7.223777155804342</v>
      </c>
      <c r="P15" s="5">
        <f>'[2]Munka1'!K140</f>
        <v>6930</v>
      </c>
      <c r="Q15" s="5">
        <f>'[2]Munka1'!L107</f>
        <v>7503</v>
      </c>
    </row>
    <row r="16" spans="1:17" s="11" customFormat="1" ht="15.75">
      <c r="A16" s="19" t="s">
        <v>8</v>
      </c>
      <c r="B16" s="20">
        <f>'[2]Munka1'!L141</f>
        <v>2997</v>
      </c>
      <c r="C16" s="20">
        <f t="shared" si="0"/>
        <v>80</v>
      </c>
      <c r="D16" s="21">
        <f t="shared" si="1"/>
        <v>2.7425437092903735</v>
      </c>
      <c r="E16" s="20">
        <f t="shared" si="2"/>
        <v>-163</v>
      </c>
      <c r="F16" s="21">
        <f t="shared" si="3"/>
        <v>-5.158227848101276</v>
      </c>
      <c r="G16" s="6"/>
      <c r="H16" s="6"/>
      <c r="I16" s="6"/>
      <c r="J16" s="6"/>
      <c r="K16" s="6"/>
      <c r="L16" s="6"/>
      <c r="M16" s="6"/>
      <c r="N16" s="6"/>
      <c r="O16" s="6"/>
      <c r="P16" s="12">
        <f>'[2]Munka1'!K141</f>
        <v>2917</v>
      </c>
      <c r="Q16" s="12">
        <f>'[2]Munka1'!L108</f>
        <v>3160</v>
      </c>
    </row>
    <row r="17" spans="1:17" ht="15.75">
      <c r="A17" s="22" t="s">
        <v>9</v>
      </c>
      <c r="B17" s="23">
        <f>'[2]Munka1'!L142</f>
        <v>3553</v>
      </c>
      <c r="C17" s="23">
        <f t="shared" si="0"/>
        <v>-77</v>
      </c>
      <c r="D17" s="24">
        <f t="shared" si="1"/>
        <v>-2.1212121212121247</v>
      </c>
      <c r="E17" s="23">
        <f t="shared" si="2"/>
        <v>-403</v>
      </c>
      <c r="F17" s="24">
        <f t="shared" si="3"/>
        <v>-10.187057633973708</v>
      </c>
      <c r="P17" s="5">
        <f>'[2]Munka1'!K142</f>
        <v>3630</v>
      </c>
      <c r="Q17" s="5">
        <f>'[2]Munka1'!L109</f>
        <v>3956</v>
      </c>
    </row>
    <row r="18" spans="1:17" s="11" customFormat="1" ht="15.75">
      <c r="A18" s="19" t="s">
        <v>10</v>
      </c>
      <c r="B18" s="20">
        <f>'[2]Munka1'!L143</f>
        <v>4854</v>
      </c>
      <c r="C18" s="20">
        <f t="shared" si="0"/>
        <v>314</v>
      </c>
      <c r="D18" s="21">
        <f t="shared" si="1"/>
        <v>6.916299559471369</v>
      </c>
      <c r="E18" s="20">
        <f t="shared" si="2"/>
        <v>-201</v>
      </c>
      <c r="F18" s="21">
        <f t="shared" si="3"/>
        <v>-3.9762611275964304</v>
      </c>
      <c r="G18" s="6"/>
      <c r="H18" s="6"/>
      <c r="I18" s="6"/>
      <c r="J18" s="6"/>
      <c r="K18" s="6"/>
      <c r="L18" s="6"/>
      <c r="M18" s="6"/>
      <c r="N18" s="6"/>
      <c r="O18" s="6"/>
      <c r="P18" s="12">
        <f>'[2]Munka1'!K143</f>
        <v>4540</v>
      </c>
      <c r="Q18" s="12">
        <f>'[2]Munka1'!L110</f>
        <v>5055</v>
      </c>
    </row>
    <row r="19" spans="1:17" ht="15.75">
      <c r="A19" s="22" t="s">
        <v>11</v>
      </c>
      <c r="B19" s="23">
        <f>'[2]Munka1'!L144</f>
        <v>4533</v>
      </c>
      <c r="C19" s="23">
        <f t="shared" si="0"/>
        <v>359</v>
      </c>
      <c r="D19" s="24">
        <f t="shared" si="1"/>
        <v>8.60086248203163</v>
      </c>
      <c r="E19" s="23">
        <f t="shared" si="2"/>
        <v>-59</v>
      </c>
      <c r="F19" s="24">
        <f t="shared" si="3"/>
        <v>-1.2848432055749157</v>
      </c>
      <c r="P19" s="5">
        <f>'[2]Munka1'!K144</f>
        <v>4174</v>
      </c>
      <c r="Q19" s="5">
        <f>'[2]Munka1'!L111</f>
        <v>4592</v>
      </c>
    </row>
    <row r="20" spans="1:17" s="11" customFormat="1" ht="15.75">
      <c r="A20" s="19" t="s">
        <v>12</v>
      </c>
      <c r="B20" s="20">
        <f>'[2]Munka1'!L145</f>
        <v>2482</v>
      </c>
      <c r="C20" s="20">
        <f t="shared" si="0"/>
        <v>88</v>
      </c>
      <c r="D20" s="21">
        <f t="shared" si="1"/>
        <v>3.6758563074352537</v>
      </c>
      <c r="E20" s="20">
        <f t="shared" si="2"/>
        <v>-89</v>
      </c>
      <c r="F20" s="21">
        <f t="shared" si="3"/>
        <v>-3.4616880591209593</v>
      </c>
      <c r="G20" s="6"/>
      <c r="H20" s="6"/>
      <c r="I20" s="6"/>
      <c r="J20" s="6"/>
      <c r="K20" s="6"/>
      <c r="L20" s="6"/>
      <c r="M20" s="6"/>
      <c r="N20" s="6"/>
      <c r="O20" s="6"/>
      <c r="P20" s="12">
        <f>'[2]Munka1'!K145</f>
        <v>2394</v>
      </c>
      <c r="Q20" s="12">
        <f>'[2]Munka1'!L112</f>
        <v>2571</v>
      </c>
    </row>
    <row r="21" spans="1:17" ht="15.75">
      <c r="A21" s="22" t="s">
        <v>13</v>
      </c>
      <c r="B21" s="23">
        <f>'[2]Munka1'!L146</f>
        <v>1289</v>
      </c>
      <c r="C21" s="23">
        <f t="shared" si="0"/>
        <v>47</v>
      </c>
      <c r="D21" s="24">
        <f t="shared" si="1"/>
        <v>3.784219001610296</v>
      </c>
      <c r="E21" s="23">
        <f t="shared" si="2"/>
        <v>-15</v>
      </c>
      <c r="F21" s="24">
        <f t="shared" si="3"/>
        <v>-1.1503067484662495</v>
      </c>
      <c r="P21" s="5">
        <f>'[2]Munka1'!K146</f>
        <v>1242</v>
      </c>
      <c r="Q21" s="5">
        <f>'[2]Munka1'!L113</f>
        <v>1304</v>
      </c>
    </row>
    <row r="22" spans="1:17" s="11" customFormat="1" ht="15.75">
      <c r="A22" s="19" t="s">
        <v>14</v>
      </c>
      <c r="B22" s="20">
        <f>'[2]Munka1'!L147</f>
        <v>1225</v>
      </c>
      <c r="C22" s="20">
        <f t="shared" si="0"/>
        <v>70</v>
      </c>
      <c r="D22" s="21">
        <f t="shared" si="1"/>
        <v>6.060606060606062</v>
      </c>
      <c r="E22" s="20">
        <f t="shared" si="2"/>
        <v>-208</v>
      </c>
      <c r="F22" s="21">
        <f t="shared" si="3"/>
        <v>-14.515003489183528</v>
      </c>
      <c r="G22" s="6"/>
      <c r="H22" s="6"/>
      <c r="I22" s="6"/>
      <c r="J22" s="6"/>
      <c r="K22" s="6"/>
      <c r="L22" s="6"/>
      <c r="M22" s="6"/>
      <c r="N22" s="6"/>
      <c r="O22" s="6"/>
      <c r="P22" s="12">
        <f>'[2]Munka1'!K147</f>
        <v>1155</v>
      </c>
      <c r="Q22" s="12">
        <f>'[2]Munka1'!L114</f>
        <v>1433</v>
      </c>
    </row>
    <row r="23" spans="1:17" ht="15.75">
      <c r="A23" s="22" t="s">
        <v>15</v>
      </c>
      <c r="B23" s="23">
        <f>'[2]Munka1'!L148</f>
        <v>1350</v>
      </c>
      <c r="C23" s="23">
        <f t="shared" si="0"/>
        <v>19</v>
      </c>
      <c r="D23" s="24">
        <f t="shared" si="1"/>
        <v>1.4274981217129863</v>
      </c>
      <c r="E23" s="23">
        <f t="shared" si="2"/>
        <v>154</v>
      </c>
      <c r="F23" s="24">
        <f t="shared" si="3"/>
        <v>12.876254180602004</v>
      </c>
      <c r="P23" s="5">
        <f>'[2]Munka1'!K148</f>
        <v>1331</v>
      </c>
      <c r="Q23" s="5">
        <f>'[2]Munka1'!L115</f>
        <v>1196</v>
      </c>
    </row>
    <row r="24" spans="1:17" s="11" customFormat="1" ht="15.75">
      <c r="A24" s="19" t="s">
        <v>16</v>
      </c>
      <c r="B24" s="20">
        <f>'[2]Munka1'!L149</f>
        <v>1621</v>
      </c>
      <c r="C24" s="20">
        <f t="shared" si="0"/>
        <v>4</v>
      </c>
      <c r="D24" s="21">
        <f t="shared" si="1"/>
        <v>0.24737167594311416</v>
      </c>
      <c r="E24" s="20">
        <f t="shared" si="2"/>
        <v>-133</v>
      </c>
      <c r="F24" s="21">
        <f t="shared" si="3"/>
        <v>-7.582668187001147</v>
      </c>
      <c r="G24" s="6"/>
      <c r="H24" s="6"/>
      <c r="I24" s="6"/>
      <c r="J24" s="6"/>
      <c r="K24" s="6"/>
      <c r="L24" s="6"/>
      <c r="M24" s="6"/>
      <c r="N24" s="6"/>
      <c r="O24" s="6"/>
      <c r="P24" s="12">
        <f>'[2]Munka1'!K149</f>
        <v>1617</v>
      </c>
      <c r="Q24" s="12">
        <f>'[2]Munka1'!L116</f>
        <v>1754</v>
      </c>
    </row>
    <row r="25" spans="1:17" s="6" customFormat="1" ht="31.5">
      <c r="A25" s="25" t="s">
        <v>17</v>
      </c>
      <c r="B25" s="26">
        <f>SUM(B10:B24)</f>
        <v>64743</v>
      </c>
      <c r="C25" s="26">
        <f t="shared" si="0"/>
        <v>959</v>
      </c>
      <c r="D25" s="27">
        <f t="shared" si="1"/>
        <v>1.5035118525021858</v>
      </c>
      <c r="E25" s="26">
        <f t="shared" si="2"/>
        <v>-4754</v>
      </c>
      <c r="F25" s="27">
        <f t="shared" si="3"/>
        <v>-6.840583046750211</v>
      </c>
      <c r="P25" s="15">
        <f>SUM(P10:P24)</f>
        <v>63784</v>
      </c>
      <c r="Q25" s="15">
        <f>SUM(Q10:Q24)</f>
        <v>69497</v>
      </c>
    </row>
    <row r="26" spans="1:15" s="11" customFormat="1" ht="29.25" customHeight="1">
      <c r="A26" s="130" t="s">
        <v>24</v>
      </c>
      <c r="B26" s="130"/>
      <c r="C26" s="130"/>
      <c r="D26" s="130"/>
      <c r="E26" s="130"/>
      <c r="F26" s="130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'[2]Munka1'!L151</f>
        <v>6399</v>
      </c>
      <c r="C27" s="23">
        <f>B27-P27</f>
        <v>-10</v>
      </c>
      <c r="D27" s="24">
        <f>B27/P27*100-100</f>
        <v>-0.1560305819940737</v>
      </c>
      <c r="E27" s="23">
        <f>B27-Q27</f>
        <v>-774</v>
      </c>
      <c r="F27" s="24">
        <f>B27/Q27*100-100</f>
        <v>-10.79046424090339</v>
      </c>
      <c r="P27" s="7">
        <f>'[2]Munka1'!K151</f>
        <v>6409</v>
      </c>
      <c r="Q27" s="7">
        <f>'[2]Munka1'!L118</f>
        <v>7173</v>
      </c>
    </row>
    <row r="28" spans="1:17" s="11" customFormat="1" ht="15.75">
      <c r="A28" s="19" t="s">
        <v>19</v>
      </c>
      <c r="B28" s="20">
        <f>'[2]Munka1'!L152</f>
        <v>4230</v>
      </c>
      <c r="C28" s="20">
        <f aca="true" t="shared" si="4" ref="C28:C33">B28-P28</f>
        <v>172</v>
      </c>
      <c r="D28" s="21">
        <f aca="true" t="shared" si="5" ref="D28:D33">B28/P28*100-100</f>
        <v>4.238541153277481</v>
      </c>
      <c r="E28" s="20">
        <f aca="true" t="shared" si="6" ref="E28:E33">B28-Q28</f>
        <v>-164</v>
      </c>
      <c r="F28" s="21">
        <f aca="true" t="shared" si="7" ref="F28:F33">B28/Q28*100-100</f>
        <v>-3.732362312243964</v>
      </c>
      <c r="G28" s="6"/>
      <c r="H28" s="6"/>
      <c r="I28" s="6"/>
      <c r="J28" s="6"/>
      <c r="K28" s="6"/>
      <c r="L28" s="6"/>
      <c r="M28" s="6"/>
      <c r="N28" s="6"/>
      <c r="O28" s="6"/>
      <c r="P28" s="13">
        <f>'[2]Munka1'!K152</f>
        <v>4058</v>
      </c>
      <c r="Q28" s="13">
        <f>'[2]Munka1'!L119</f>
        <v>4394</v>
      </c>
    </row>
    <row r="29" spans="1:17" ht="15.75">
      <c r="A29" s="22" t="s">
        <v>20</v>
      </c>
      <c r="B29" s="23">
        <f>'[2]Munka1'!L153</f>
        <v>2460</v>
      </c>
      <c r="C29" s="23">
        <f t="shared" si="4"/>
        <v>-56</v>
      </c>
      <c r="D29" s="24">
        <f t="shared" si="5"/>
        <v>-2.2257551669316484</v>
      </c>
      <c r="E29" s="23">
        <f t="shared" si="6"/>
        <v>-358</v>
      </c>
      <c r="F29" s="24">
        <f t="shared" si="7"/>
        <v>-12.704045422285304</v>
      </c>
      <c r="P29" s="7">
        <f>'[2]Munka1'!K153</f>
        <v>2516</v>
      </c>
      <c r="Q29" s="7">
        <f>'[2]Munka1'!L120</f>
        <v>2818</v>
      </c>
    </row>
    <row r="30" spans="1:17" s="11" customFormat="1" ht="15.75">
      <c r="A30" s="19" t="s">
        <v>21</v>
      </c>
      <c r="B30" s="20">
        <f>'[2]Munka1'!L154</f>
        <v>3358</v>
      </c>
      <c r="C30" s="20">
        <f t="shared" si="4"/>
        <v>107</v>
      </c>
      <c r="D30" s="21">
        <f t="shared" si="5"/>
        <v>3.291294986158107</v>
      </c>
      <c r="E30" s="20">
        <f t="shared" si="6"/>
        <v>-163</v>
      </c>
      <c r="F30" s="21">
        <f t="shared" si="7"/>
        <v>-4.629366657199668</v>
      </c>
      <c r="G30" s="6"/>
      <c r="H30" s="6"/>
      <c r="I30" s="6"/>
      <c r="J30" s="6"/>
      <c r="K30" s="6"/>
      <c r="L30" s="6"/>
      <c r="M30" s="6"/>
      <c r="N30" s="6"/>
      <c r="O30" s="6"/>
      <c r="P30" s="13">
        <f>'[2]Munka1'!K154</f>
        <v>3251</v>
      </c>
      <c r="Q30" s="13">
        <f>'[2]Munka1'!L121</f>
        <v>3521</v>
      </c>
    </row>
    <row r="31" spans="1:17" ht="15.75">
      <c r="A31" s="22" t="s">
        <v>22</v>
      </c>
      <c r="B31" s="23">
        <f>'[2]Munka1'!L155</f>
        <v>2350</v>
      </c>
      <c r="C31" s="23">
        <f t="shared" si="4"/>
        <v>-2</v>
      </c>
      <c r="D31" s="24">
        <f t="shared" si="5"/>
        <v>-0.08503401360545126</v>
      </c>
      <c r="E31" s="23">
        <f t="shared" si="6"/>
        <v>-31</v>
      </c>
      <c r="F31" s="24">
        <f t="shared" si="7"/>
        <v>-1.3019739605207832</v>
      </c>
      <c r="P31" s="7">
        <f>'[2]Munka1'!K155</f>
        <v>2352</v>
      </c>
      <c r="Q31" s="7">
        <f>'[2]Munka1'!L122</f>
        <v>2381</v>
      </c>
    </row>
    <row r="32" spans="1:17" s="11" customFormat="1" ht="15.75">
      <c r="A32" s="19" t="s">
        <v>23</v>
      </c>
      <c r="B32" s="20">
        <f>'[2]Munka1'!L156</f>
        <v>1291</v>
      </c>
      <c r="C32" s="20">
        <f t="shared" si="4"/>
        <v>107</v>
      </c>
      <c r="D32" s="21">
        <f t="shared" si="5"/>
        <v>9.037162162162176</v>
      </c>
      <c r="E32" s="20">
        <f t="shared" si="6"/>
        <v>46</v>
      </c>
      <c r="F32" s="21">
        <f t="shared" si="7"/>
        <v>3.6947791164658668</v>
      </c>
      <c r="G32" s="6"/>
      <c r="H32" s="6"/>
      <c r="I32" s="6"/>
      <c r="J32" s="6"/>
      <c r="K32" s="6"/>
      <c r="L32" s="6"/>
      <c r="M32" s="6"/>
      <c r="N32" s="6"/>
      <c r="O32" s="6"/>
      <c r="P32" s="13">
        <f>'[2]Munka1'!K156</f>
        <v>1184</v>
      </c>
      <c r="Q32" s="13">
        <f>'[2]Munka1'!L123</f>
        <v>1245</v>
      </c>
    </row>
    <row r="33" spans="1:17" s="6" customFormat="1" ht="15.75">
      <c r="A33" s="25" t="s">
        <v>24</v>
      </c>
      <c r="B33" s="26">
        <f>SUM(B27:B32)</f>
        <v>20088</v>
      </c>
      <c r="C33" s="26">
        <f t="shared" si="4"/>
        <v>318</v>
      </c>
      <c r="D33" s="27">
        <f t="shared" si="5"/>
        <v>1.6084977238239588</v>
      </c>
      <c r="E33" s="26">
        <f t="shared" si="6"/>
        <v>-1444</v>
      </c>
      <c r="F33" s="27">
        <f t="shared" si="7"/>
        <v>-6.706297603566782</v>
      </c>
      <c r="P33" s="14">
        <f>SUM(P27:P32)</f>
        <v>19770</v>
      </c>
      <c r="Q33" s="14">
        <f>SUM(Q27:Q32)</f>
        <v>21532</v>
      </c>
    </row>
    <row r="34" spans="1:15" s="11" customFormat="1" ht="27.75" customHeight="1">
      <c r="A34" s="130" t="s">
        <v>31</v>
      </c>
      <c r="B34" s="130"/>
      <c r="C34" s="130"/>
      <c r="D34" s="130"/>
      <c r="E34" s="130"/>
      <c r="F34" s="130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'[2]Munka1'!L158</f>
        <v>7365</v>
      </c>
      <c r="C35" s="23">
        <f>B35-P35</f>
        <v>299</v>
      </c>
      <c r="D35" s="24">
        <f>B35/P35*100-100</f>
        <v>4.23153127653552</v>
      </c>
      <c r="E35" s="23">
        <f>B35-Q35</f>
        <v>285</v>
      </c>
      <c r="F35" s="24">
        <f>B35/Q35*100-100</f>
        <v>4.025423728813564</v>
      </c>
      <c r="P35" s="7">
        <f>'[2]Munka1'!K158</f>
        <v>7066</v>
      </c>
      <c r="Q35" s="7">
        <f>'[2]Munka1'!L125</f>
        <v>7080</v>
      </c>
    </row>
    <row r="36" spans="1:17" s="11" customFormat="1" ht="15.75">
      <c r="A36" s="19" t="s">
        <v>26</v>
      </c>
      <c r="B36" s="20">
        <f>'[2]Munka1'!L159</f>
        <v>2858</v>
      </c>
      <c r="C36" s="20">
        <f aca="true" t="shared" si="8" ref="C36:C41">B36-P36</f>
        <v>55</v>
      </c>
      <c r="D36" s="21">
        <f aca="true" t="shared" si="9" ref="D36:D41">B36/P36*100-100</f>
        <v>1.9621833749554014</v>
      </c>
      <c r="E36" s="20">
        <f aca="true" t="shared" si="10" ref="E36:E41">B36-Q36</f>
        <v>-148</v>
      </c>
      <c r="F36" s="21">
        <f aca="true" t="shared" si="11" ref="F36:F41">B36/Q36*100-100</f>
        <v>-4.923486360612102</v>
      </c>
      <c r="G36" s="6"/>
      <c r="H36" s="6"/>
      <c r="I36" s="6"/>
      <c r="J36" s="6"/>
      <c r="K36" s="6"/>
      <c r="L36" s="6"/>
      <c r="M36" s="6"/>
      <c r="N36" s="6"/>
      <c r="O36" s="6"/>
      <c r="P36" s="13">
        <f>'[2]Munka1'!K159</f>
        <v>2803</v>
      </c>
      <c r="Q36" s="13">
        <f>'[2]Munka1'!L126</f>
        <v>3006</v>
      </c>
    </row>
    <row r="37" spans="1:17" ht="15.75">
      <c r="A37" s="22" t="s">
        <v>27</v>
      </c>
      <c r="B37" s="23">
        <f>'[2]Munka1'!L160</f>
        <v>2473</v>
      </c>
      <c r="C37" s="23">
        <f t="shared" si="8"/>
        <v>-22</v>
      </c>
      <c r="D37" s="24">
        <f t="shared" si="9"/>
        <v>-0.8817635270541189</v>
      </c>
      <c r="E37" s="23">
        <f t="shared" si="10"/>
        <v>-42</v>
      </c>
      <c r="F37" s="24">
        <f t="shared" si="11"/>
        <v>-1.669980119284304</v>
      </c>
      <c r="P37" s="7">
        <f>'[2]Munka1'!K160</f>
        <v>2495</v>
      </c>
      <c r="Q37" s="7">
        <f>'[2]Munka1'!L127</f>
        <v>2515</v>
      </c>
    </row>
    <row r="38" spans="1:17" s="11" customFormat="1" ht="15.75">
      <c r="A38" s="19" t="s">
        <v>28</v>
      </c>
      <c r="B38" s="20">
        <f>'[2]Munka1'!L161</f>
        <v>1961</v>
      </c>
      <c r="C38" s="20">
        <f t="shared" si="8"/>
        <v>-20</v>
      </c>
      <c r="D38" s="21">
        <f t="shared" si="9"/>
        <v>-1.0095911155981838</v>
      </c>
      <c r="E38" s="20">
        <f t="shared" si="10"/>
        <v>-126</v>
      </c>
      <c r="F38" s="21">
        <f t="shared" si="11"/>
        <v>-6.037374221370385</v>
      </c>
      <c r="G38" s="6"/>
      <c r="H38" s="6"/>
      <c r="I38" s="6"/>
      <c r="J38" s="6"/>
      <c r="K38" s="6"/>
      <c r="L38" s="6"/>
      <c r="M38" s="6"/>
      <c r="N38" s="6"/>
      <c r="O38" s="6"/>
      <c r="P38" s="13">
        <f>'[2]Munka1'!K161</f>
        <v>1981</v>
      </c>
      <c r="Q38" s="13">
        <f>'[2]Munka1'!L128</f>
        <v>2087</v>
      </c>
    </row>
    <row r="39" spans="1:17" ht="15.75">
      <c r="A39" s="22" t="s">
        <v>29</v>
      </c>
      <c r="B39" s="23">
        <f>'[2]Munka1'!L162</f>
        <v>2375</v>
      </c>
      <c r="C39" s="23">
        <f t="shared" si="8"/>
        <v>83</v>
      </c>
      <c r="D39" s="24">
        <f t="shared" si="9"/>
        <v>3.6212914485165726</v>
      </c>
      <c r="E39" s="23">
        <f t="shared" si="10"/>
        <v>-290</v>
      </c>
      <c r="F39" s="24">
        <f t="shared" si="11"/>
        <v>-10.88180112570356</v>
      </c>
      <c r="P39" s="7">
        <f>'[2]Munka1'!K162</f>
        <v>2292</v>
      </c>
      <c r="Q39" s="7">
        <f>'[2]Munka1'!L129</f>
        <v>2665</v>
      </c>
    </row>
    <row r="40" spans="1:17" s="11" customFormat="1" ht="15.75">
      <c r="A40" s="19" t="s">
        <v>30</v>
      </c>
      <c r="B40" s="20">
        <f>'[2]Munka1'!L163</f>
        <v>1438</v>
      </c>
      <c r="C40" s="20">
        <f t="shared" si="8"/>
        <v>-8</v>
      </c>
      <c r="D40" s="21">
        <f t="shared" si="9"/>
        <v>-0.5532503457814641</v>
      </c>
      <c r="E40" s="20">
        <f t="shared" si="10"/>
        <v>-184</v>
      </c>
      <c r="F40" s="21">
        <f t="shared" si="11"/>
        <v>-11.344019728729961</v>
      </c>
      <c r="G40" s="6"/>
      <c r="H40" s="6"/>
      <c r="I40" s="6"/>
      <c r="J40" s="6"/>
      <c r="K40" s="6"/>
      <c r="L40" s="6"/>
      <c r="M40" s="6"/>
      <c r="N40" s="6"/>
      <c r="O40" s="6"/>
      <c r="P40" s="13">
        <f>'[2]Munka1'!K163</f>
        <v>1446</v>
      </c>
      <c r="Q40" s="13">
        <f>'[2]Munka1'!L130</f>
        <v>1622</v>
      </c>
    </row>
    <row r="41" spans="1:17" s="6" customFormat="1" ht="15.75">
      <c r="A41" s="25" t="s">
        <v>31</v>
      </c>
      <c r="B41" s="26">
        <f>SUM(B35:B40)</f>
        <v>18470</v>
      </c>
      <c r="C41" s="26">
        <f t="shared" si="8"/>
        <v>387</v>
      </c>
      <c r="D41" s="27">
        <f t="shared" si="9"/>
        <v>2.1401316153293095</v>
      </c>
      <c r="E41" s="26">
        <f t="shared" si="10"/>
        <v>-505</v>
      </c>
      <c r="F41" s="27">
        <f t="shared" si="11"/>
        <v>-2.6613965744400616</v>
      </c>
      <c r="P41" s="14">
        <f>SUM(P35:P40)</f>
        <v>18083</v>
      </c>
      <c r="Q41" s="14">
        <f>SUM(Q35:Q40)</f>
        <v>18975</v>
      </c>
    </row>
    <row r="42" spans="1:17" s="16" customFormat="1" ht="28.5">
      <c r="A42" s="18" t="s">
        <v>32</v>
      </c>
      <c r="B42" s="28">
        <f>B41+B33+B25</f>
        <v>103301</v>
      </c>
      <c r="C42" s="28">
        <f>B42-P42</f>
        <v>1664</v>
      </c>
      <c r="D42" s="29">
        <f>B42/P42*100-100</f>
        <v>1.6371990515265082</v>
      </c>
      <c r="E42" s="28">
        <f>B42-Q42</f>
        <v>-6703</v>
      </c>
      <c r="F42" s="29">
        <f>B42/Q42*100-100</f>
        <v>-6.0934147849169165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101637</v>
      </c>
      <c r="Q42" s="17">
        <f>Q41+Q33+Q25</f>
        <v>110004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22">
      <pane xSplit="6" topLeftCell="G1" activePane="topRight" state="frozen"/>
      <selection pane="topLeft" activeCell="I16" sqref="I16"/>
      <selection pane="topRight" activeCell="I16" sqref="I16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6" customWidth="1"/>
    <col min="11" max="11" width="17.16015625" style="6" customWidth="1"/>
    <col min="12" max="14" width="11.16015625" style="6" customWidth="1"/>
    <col min="15" max="15" width="15.33203125" style="6" customWidth="1"/>
    <col min="16" max="16384" width="9.33203125" style="2" customWidth="1"/>
  </cols>
  <sheetData>
    <row r="1" spans="1:6" ht="15.75">
      <c r="A1" s="137" t="s">
        <v>42</v>
      </c>
      <c r="B1" s="137"/>
      <c r="C1" s="137"/>
      <c r="D1" s="137"/>
      <c r="E1" s="137"/>
      <c r="F1" s="137"/>
    </row>
    <row r="2" spans="1:6" ht="15.75">
      <c r="A2" s="137" t="s">
        <v>73</v>
      </c>
      <c r="B2" s="137"/>
      <c r="C2" s="137"/>
      <c r="D2" s="137"/>
      <c r="E2" s="137"/>
      <c r="F2" s="137"/>
    </row>
    <row r="3" spans="1:6" ht="15.75">
      <c r="A3" s="138" t="s">
        <v>117</v>
      </c>
      <c r="B3" s="138"/>
      <c r="C3" s="138"/>
      <c r="D3" s="138"/>
      <c r="E3" s="138"/>
      <c r="F3" s="138"/>
    </row>
    <row r="4" spans="2:6" ht="15.75">
      <c r="B4" s="3"/>
      <c r="C4" s="4"/>
      <c r="D4" s="9"/>
      <c r="E4" s="9"/>
      <c r="F4" s="9"/>
    </row>
    <row r="5" spans="1:6" ht="14.25">
      <c r="A5" s="136" t="s">
        <v>34</v>
      </c>
      <c r="B5" s="131" t="s">
        <v>79</v>
      </c>
      <c r="C5" s="132"/>
      <c r="D5" s="132"/>
      <c r="E5" s="132"/>
      <c r="F5" s="133"/>
    </row>
    <row r="6" spans="1:6" ht="14.25">
      <c r="A6" s="136"/>
      <c r="B6" s="134" t="s">
        <v>1</v>
      </c>
      <c r="C6" s="139" t="s">
        <v>33</v>
      </c>
      <c r="D6" s="140"/>
      <c r="E6" s="140"/>
      <c r="F6" s="141"/>
    </row>
    <row r="7" spans="1:6" ht="42.75" customHeight="1">
      <c r="A7" s="136"/>
      <c r="B7" s="135"/>
      <c r="C7" s="136" t="s">
        <v>38</v>
      </c>
      <c r="D7" s="136"/>
      <c r="E7" s="136" t="s">
        <v>37</v>
      </c>
      <c r="F7" s="136"/>
    </row>
    <row r="8" spans="1:6" ht="14.25">
      <c r="A8" s="136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29" t="s">
        <v>17</v>
      </c>
      <c r="B9" s="129"/>
      <c r="C9" s="129"/>
      <c r="D9" s="129"/>
      <c r="E9" s="129"/>
      <c r="F9" s="129"/>
      <c r="P9" s="2" t="s">
        <v>68</v>
      </c>
      <c r="Q9" s="2" t="s">
        <v>41</v>
      </c>
    </row>
    <row r="10" spans="1:17" s="11" customFormat="1" ht="15.75">
      <c r="A10" s="19" t="s">
        <v>2</v>
      </c>
      <c r="B10" s="20">
        <f>'[3]kirendeltségek'!L135</f>
        <v>1883</v>
      </c>
      <c r="C10" s="20">
        <f aca="true" t="shared" si="0" ref="C10:C25">B10-P10</f>
        <v>-62</v>
      </c>
      <c r="D10" s="21">
        <f aca="true" t="shared" si="1" ref="D10:D25">B10/P10*100-100</f>
        <v>-3.1876606683804596</v>
      </c>
      <c r="E10" s="20">
        <f aca="true" t="shared" si="2" ref="E10:E25">B10-Q10</f>
        <v>-34</v>
      </c>
      <c r="F10" s="21">
        <f aca="true" t="shared" si="3" ref="F10:F25">B10/Q10*100-100</f>
        <v>-1.7736045905059967</v>
      </c>
      <c r="G10" s="6"/>
      <c r="H10" s="6"/>
      <c r="I10" s="6"/>
      <c r="J10" s="6"/>
      <c r="K10" s="6"/>
      <c r="L10" s="6"/>
      <c r="M10" s="6"/>
      <c r="N10" s="6"/>
      <c r="O10" s="6"/>
      <c r="P10" s="10">
        <f>'[3]kirendeltségek'!K135</f>
        <v>1945</v>
      </c>
      <c r="Q10" s="10">
        <f>'[3]kirendeltségek'!L102</f>
        <v>1917</v>
      </c>
    </row>
    <row r="11" spans="1:17" ht="15.75">
      <c r="A11" s="22" t="s">
        <v>3</v>
      </c>
      <c r="B11" s="23">
        <f>'[3]kirendeltségek'!L136</f>
        <v>400</v>
      </c>
      <c r="C11" s="23">
        <f t="shared" si="0"/>
        <v>-9</v>
      </c>
      <c r="D11" s="24">
        <f t="shared" si="1"/>
        <v>-2.200488997555013</v>
      </c>
      <c r="E11" s="23">
        <f t="shared" si="2"/>
        <v>-35</v>
      </c>
      <c r="F11" s="24">
        <f t="shared" si="3"/>
        <v>-8.045977011494259</v>
      </c>
      <c r="P11" s="5">
        <f>'[3]kirendeltségek'!K136</f>
        <v>409</v>
      </c>
      <c r="Q11" s="5">
        <f>'[3]kirendeltségek'!L103</f>
        <v>435</v>
      </c>
    </row>
    <row r="12" spans="1:17" s="11" customFormat="1" ht="15.75">
      <c r="A12" s="19" t="s">
        <v>4</v>
      </c>
      <c r="B12" s="20">
        <f>'[3]kirendeltségek'!L137</f>
        <v>917</v>
      </c>
      <c r="C12" s="20">
        <f t="shared" si="0"/>
        <v>-48</v>
      </c>
      <c r="D12" s="21">
        <f t="shared" si="1"/>
        <v>-4.974093264248708</v>
      </c>
      <c r="E12" s="20">
        <f t="shared" si="2"/>
        <v>-59</v>
      </c>
      <c r="F12" s="21">
        <f t="shared" si="3"/>
        <v>-6.045081967213122</v>
      </c>
      <c r="G12" s="6"/>
      <c r="H12" s="6"/>
      <c r="I12" s="6"/>
      <c r="J12" s="6"/>
      <c r="K12" s="6"/>
      <c r="L12" s="6"/>
      <c r="M12" s="6"/>
      <c r="N12" s="6"/>
      <c r="O12" s="6"/>
      <c r="P12" s="12">
        <f>'[3]kirendeltségek'!K137</f>
        <v>965</v>
      </c>
      <c r="Q12" s="12">
        <f>'[3]kirendeltségek'!L104</f>
        <v>976</v>
      </c>
    </row>
    <row r="13" spans="1:17" ht="15.75">
      <c r="A13" s="22" t="s">
        <v>5</v>
      </c>
      <c r="B13" s="23">
        <f>'[3]kirendeltségek'!L138</f>
        <v>209</v>
      </c>
      <c r="C13" s="23">
        <f t="shared" si="0"/>
        <v>0</v>
      </c>
      <c r="D13" s="24">
        <f t="shared" si="1"/>
        <v>0</v>
      </c>
      <c r="E13" s="23">
        <f t="shared" si="2"/>
        <v>-6</v>
      </c>
      <c r="F13" s="24">
        <f t="shared" si="3"/>
        <v>-2.7906976744186096</v>
      </c>
      <c r="P13" s="5">
        <f>'[3]kirendeltségek'!K138</f>
        <v>209</v>
      </c>
      <c r="Q13" s="5">
        <f>'[3]kirendeltségek'!L105</f>
        <v>215</v>
      </c>
    </row>
    <row r="14" spans="1:17" s="11" customFormat="1" ht="15.75">
      <c r="A14" s="19" t="s">
        <v>6</v>
      </c>
      <c r="B14" s="20">
        <f>'[3]kirendeltségek'!L139</f>
        <v>360</v>
      </c>
      <c r="C14" s="20">
        <f t="shared" si="0"/>
        <v>-23</v>
      </c>
      <c r="D14" s="21">
        <f t="shared" si="1"/>
        <v>-6.005221932114878</v>
      </c>
      <c r="E14" s="20">
        <f t="shared" si="2"/>
        <v>0</v>
      </c>
      <c r="F14" s="21">
        <f t="shared" si="3"/>
        <v>0</v>
      </c>
      <c r="G14" s="6"/>
      <c r="H14" s="6"/>
      <c r="I14" s="6"/>
      <c r="J14" s="6"/>
      <c r="K14" s="6"/>
      <c r="L14" s="6"/>
      <c r="M14" s="6"/>
      <c r="N14" s="6"/>
      <c r="O14" s="6"/>
      <c r="P14" s="12">
        <f>'[3]kirendeltségek'!K139</f>
        <v>383</v>
      </c>
      <c r="Q14" s="12">
        <f>'[3]kirendeltségek'!L106</f>
        <v>360</v>
      </c>
    </row>
    <row r="15" spans="1:17" ht="15.75">
      <c r="A15" s="22" t="s">
        <v>7</v>
      </c>
      <c r="B15" s="23">
        <f>'[3]kirendeltségek'!L140</f>
        <v>790</v>
      </c>
      <c r="C15" s="23">
        <f t="shared" si="0"/>
        <v>-29</v>
      </c>
      <c r="D15" s="24">
        <f t="shared" si="1"/>
        <v>-3.5409035409035425</v>
      </c>
      <c r="E15" s="23">
        <f t="shared" si="2"/>
        <v>-52</v>
      </c>
      <c r="F15" s="24">
        <f t="shared" si="3"/>
        <v>-6.175771971496431</v>
      </c>
      <c r="P15" s="5">
        <f>'[3]kirendeltségek'!K140</f>
        <v>819</v>
      </c>
      <c r="Q15" s="5">
        <f>'[3]kirendeltségek'!L107</f>
        <v>842</v>
      </c>
    </row>
    <row r="16" spans="1:17" s="11" customFormat="1" ht="15.75">
      <c r="A16" s="19" t="s">
        <v>8</v>
      </c>
      <c r="B16" s="20">
        <f>'[3]kirendeltségek'!L141</f>
        <v>296</v>
      </c>
      <c r="C16" s="20">
        <f t="shared" si="0"/>
        <v>-10</v>
      </c>
      <c r="D16" s="21">
        <f t="shared" si="1"/>
        <v>-3.267973856209153</v>
      </c>
      <c r="E16" s="20">
        <f t="shared" si="2"/>
        <v>-42</v>
      </c>
      <c r="F16" s="21">
        <f t="shared" si="3"/>
        <v>-12.42603550295857</v>
      </c>
      <c r="G16" s="6"/>
      <c r="H16" s="6"/>
      <c r="I16" s="6"/>
      <c r="J16" s="6"/>
      <c r="K16" s="6"/>
      <c r="L16" s="6"/>
      <c r="M16" s="6"/>
      <c r="N16" s="6"/>
      <c r="O16" s="6"/>
      <c r="P16" s="12">
        <f>'[3]kirendeltségek'!K141</f>
        <v>306</v>
      </c>
      <c r="Q16" s="12">
        <f>'[3]kirendeltségek'!L108</f>
        <v>338</v>
      </c>
    </row>
    <row r="17" spans="1:17" ht="15.75">
      <c r="A17" s="22" t="s">
        <v>9</v>
      </c>
      <c r="B17" s="23">
        <f>'[3]kirendeltségek'!L142</f>
        <v>429</v>
      </c>
      <c r="C17" s="23">
        <f t="shared" si="0"/>
        <v>-21</v>
      </c>
      <c r="D17" s="24">
        <f t="shared" si="1"/>
        <v>-4.666666666666657</v>
      </c>
      <c r="E17" s="23">
        <f t="shared" si="2"/>
        <v>-73</v>
      </c>
      <c r="F17" s="24">
        <f t="shared" si="3"/>
        <v>-14.541832669322702</v>
      </c>
      <c r="P17" s="5">
        <f>'[3]kirendeltségek'!K142</f>
        <v>450</v>
      </c>
      <c r="Q17" s="5">
        <f>'[3]kirendeltségek'!L109</f>
        <v>502</v>
      </c>
    </row>
    <row r="18" spans="1:17" s="11" customFormat="1" ht="15.75">
      <c r="A18" s="19" t="s">
        <v>10</v>
      </c>
      <c r="B18" s="20">
        <f>'[3]kirendeltségek'!L143</f>
        <v>592</v>
      </c>
      <c r="C18" s="20">
        <f t="shared" si="0"/>
        <v>-10</v>
      </c>
      <c r="D18" s="21">
        <f t="shared" si="1"/>
        <v>-1.6611295681063183</v>
      </c>
      <c r="E18" s="20">
        <f t="shared" si="2"/>
        <v>-77</v>
      </c>
      <c r="F18" s="21">
        <f t="shared" si="3"/>
        <v>-11.509715994020937</v>
      </c>
      <c r="G18" s="6"/>
      <c r="H18" s="6"/>
      <c r="I18" s="6"/>
      <c r="J18" s="6"/>
      <c r="K18" s="6"/>
      <c r="L18" s="6"/>
      <c r="M18" s="6"/>
      <c r="N18" s="6"/>
      <c r="O18" s="6"/>
      <c r="P18" s="12">
        <f>'[3]kirendeltségek'!K143</f>
        <v>602</v>
      </c>
      <c r="Q18" s="12">
        <f>'[3]kirendeltségek'!L110</f>
        <v>669</v>
      </c>
    </row>
    <row r="19" spans="1:17" ht="15.75">
      <c r="A19" s="22" t="s">
        <v>11</v>
      </c>
      <c r="B19" s="23">
        <f>'[3]kirendeltségek'!L144</f>
        <v>519</v>
      </c>
      <c r="C19" s="23">
        <f t="shared" si="0"/>
        <v>2</v>
      </c>
      <c r="D19" s="24">
        <f t="shared" si="1"/>
        <v>0.38684719535784495</v>
      </c>
      <c r="E19" s="23">
        <f t="shared" si="2"/>
        <v>32</v>
      </c>
      <c r="F19" s="24">
        <f t="shared" si="3"/>
        <v>6.570841889117048</v>
      </c>
      <c r="P19" s="5">
        <f>'[3]kirendeltségek'!K144</f>
        <v>517</v>
      </c>
      <c r="Q19" s="5">
        <f>'[3]kirendeltségek'!L111</f>
        <v>487</v>
      </c>
    </row>
    <row r="20" spans="1:17" s="11" customFormat="1" ht="15.75">
      <c r="A20" s="19" t="s">
        <v>12</v>
      </c>
      <c r="B20" s="20">
        <f>'[3]kirendeltségek'!L145</f>
        <v>290</v>
      </c>
      <c r="C20" s="20">
        <f t="shared" si="0"/>
        <v>-9</v>
      </c>
      <c r="D20" s="21">
        <f t="shared" si="1"/>
        <v>-3.0100334448160453</v>
      </c>
      <c r="E20" s="20">
        <f t="shared" si="2"/>
        <v>-24</v>
      </c>
      <c r="F20" s="21">
        <f t="shared" si="3"/>
        <v>-7.643312101910823</v>
      </c>
      <c r="G20" s="6"/>
      <c r="H20" s="6"/>
      <c r="I20" s="6"/>
      <c r="J20" s="6"/>
      <c r="K20" s="6"/>
      <c r="L20" s="6"/>
      <c r="M20" s="6"/>
      <c r="N20" s="6"/>
      <c r="O20" s="6"/>
      <c r="P20" s="12">
        <f>'[3]kirendeltségek'!K145</f>
        <v>299</v>
      </c>
      <c r="Q20" s="12">
        <f>'[3]kirendeltségek'!L112</f>
        <v>314</v>
      </c>
    </row>
    <row r="21" spans="1:17" ht="15.75">
      <c r="A21" s="22" t="s">
        <v>13</v>
      </c>
      <c r="B21" s="23">
        <f>'[3]kirendeltségek'!L146</f>
        <v>128</v>
      </c>
      <c r="C21" s="23">
        <f t="shared" si="0"/>
        <v>-1</v>
      </c>
      <c r="D21" s="24">
        <f t="shared" si="1"/>
        <v>-0.7751937984496067</v>
      </c>
      <c r="E21" s="23">
        <f t="shared" si="2"/>
        <v>-31</v>
      </c>
      <c r="F21" s="24">
        <f t="shared" si="3"/>
        <v>-19.49685534591194</v>
      </c>
      <c r="P21" s="5">
        <f>'[3]kirendeltségek'!K146</f>
        <v>129</v>
      </c>
      <c r="Q21" s="5">
        <f>'[3]kirendeltségek'!L113</f>
        <v>159</v>
      </c>
    </row>
    <row r="22" spans="1:17" s="11" customFormat="1" ht="15.75">
      <c r="A22" s="19" t="s">
        <v>14</v>
      </c>
      <c r="B22" s="20">
        <f>'[3]kirendeltségek'!L147</f>
        <v>145</v>
      </c>
      <c r="C22" s="20">
        <f t="shared" si="0"/>
        <v>3</v>
      </c>
      <c r="D22" s="21">
        <f t="shared" si="1"/>
        <v>2.1126760563380316</v>
      </c>
      <c r="E22" s="20">
        <f t="shared" si="2"/>
        <v>-32</v>
      </c>
      <c r="F22" s="21">
        <f t="shared" si="3"/>
        <v>-18.079096045197744</v>
      </c>
      <c r="G22" s="6"/>
      <c r="H22" s="6"/>
      <c r="I22" s="6"/>
      <c r="J22" s="6"/>
      <c r="K22" s="6"/>
      <c r="L22" s="6"/>
      <c r="M22" s="6"/>
      <c r="N22" s="6"/>
      <c r="O22" s="6"/>
      <c r="P22" s="12">
        <f>'[3]kirendeltségek'!K147</f>
        <v>142</v>
      </c>
      <c r="Q22" s="12">
        <f>'[3]kirendeltségek'!L114</f>
        <v>177</v>
      </c>
    </row>
    <row r="23" spans="1:17" ht="15.75">
      <c r="A23" s="22" t="s">
        <v>15</v>
      </c>
      <c r="B23" s="23">
        <f>'[3]kirendeltségek'!L148</f>
        <v>156</v>
      </c>
      <c r="C23" s="23">
        <f t="shared" si="0"/>
        <v>-1</v>
      </c>
      <c r="D23" s="24">
        <f t="shared" si="1"/>
        <v>-0.6369426751592329</v>
      </c>
      <c r="E23" s="23">
        <f t="shared" si="2"/>
        <v>26</v>
      </c>
      <c r="F23" s="24">
        <f t="shared" si="3"/>
        <v>20</v>
      </c>
      <c r="P23" s="5">
        <f>'[3]kirendeltségek'!K148</f>
        <v>157</v>
      </c>
      <c r="Q23" s="5">
        <f>'[3]kirendeltségek'!L115</f>
        <v>130</v>
      </c>
    </row>
    <row r="24" spans="1:17" s="11" customFormat="1" ht="15.75">
      <c r="A24" s="19" t="s">
        <v>16</v>
      </c>
      <c r="B24" s="20">
        <f>'[3]kirendeltségek'!L149</f>
        <v>159</v>
      </c>
      <c r="C24" s="20">
        <f t="shared" si="0"/>
        <v>-12</v>
      </c>
      <c r="D24" s="21">
        <f t="shared" si="1"/>
        <v>-7.017543859649123</v>
      </c>
      <c r="E24" s="20">
        <f t="shared" si="2"/>
        <v>-25</v>
      </c>
      <c r="F24" s="21">
        <f t="shared" si="3"/>
        <v>-13.58695652173914</v>
      </c>
      <c r="G24" s="6"/>
      <c r="H24" s="6"/>
      <c r="I24" s="6"/>
      <c r="J24" s="6"/>
      <c r="K24" s="6"/>
      <c r="L24" s="6"/>
      <c r="M24" s="6"/>
      <c r="N24" s="6"/>
      <c r="O24" s="6"/>
      <c r="P24" s="12">
        <f>'[3]kirendeltségek'!K149</f>
        <v>171</v>
      </c>
      <c r="Q24" s="12">
        <f>'[3]kirendeltségek'!L116</f>
        <v>184</v>
      </c>
    </row>
    <row r="25" spans="1:17" s="6" customFormat="1" ht="31.5">
      <c r="A25" s="25" t="s">
        <v>17</v>
      </c>
      <c r="B25" s="26">
        <f>SUM(B10:B24)</f>
        <v>7273</v>
      </c>
      <c r="C25" s="26">
        <f t="shared" si="0"/>
        <v>-230</v>
      </c>
      <c r="D25" s="27">
        <f t="shared" si="1"/>
        <v>-3.065440490470479</v>
      </c>
      <c r="E25" s="26">
        <f t="shared" si="2"/>
        <v>-432</v>
      </c>
      <c r="F25" s="27">
        <f t="shared" si="3"/>
        <v>-5.606748864373785</v>
      </c>
      <c r="P25" s="15">
        <f>SUM(P10:P24)</f>
        <v>7503</v>
      </c>
      <c r="Q25" s="15">
        <f>SUM(Q10:Q24)</f>
        <v>7705</v>
      </c>
    </row>
    <row r="26" spans="1:15" s="11" customFormat="1" ht="29.25" customHeight="1">
      <c r="A26" s="130" t="s">
        <v>24</v>
      </c>
      <c r="B26" s="130"/>
      <c r="C26" s="130"/>
      <c r="D26" s="130"/>
      <c r="E26" s="130"/>
      <c r="F26" s="130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'[3]kirendeltségek'!L151</f>
        <v>611</v>
      </c>
      <c r="C27" s="23">
        <f aca="true" t="shared" si="4" ref="C27:C33">B27-P27</f>
        <v>-36</v>
      </c>
      <c r="D27" s="24">
        <f aca="true" t="shared" si="5" ref="D27:D33">B27/P27*100-100</f>
        <v>-5.564142194744974</v>
      </c>
      <c r="E27" s="23">
        <f aca="true" t="shared" si="6" ref="E27:E33">B27-Q27</f>
        <v>-52</v>
      </c>
      <c r="F27" s="24">
        <f aca="true" t="shared" si="7" ref="F27:F33">B27/Q27*100-100</f>
        <v>-7.843137254901961</v>
      </c>
      <c r="P27" s="7">
        <f>'[3]kirendeltségek'!K151</f>
        <v>647</v>
      </c>
      <c r="Q27" s="7">
        <f>'[3]kirendeltségek'!L118</f>
        <v>663</v>
      </c>
    </row>
    <row r="28" spans="1:17" s="11" customFormat="1" ht="15.75">
      <c r="A28" s="19" t="s">
        <v>19</v>
      </c>
      <c r="B28" s="20">
        <f>'[3]kirendeltségek'!L152</f>
        <v>450</v>
      </c>
      <c r="C28" s="20">
        <f t="shared" si="4"/>
        <v>-6</v>
      </c>
      <c r="D28" s="21">
        <f t="shared" si="5"/>
        <v>-1.3157894736842195</v>
      </c>
      <c r="E28" s="20">
        <f t="shared" si="6"/>
        <v>50</v>
      </c>
      <c r="F28" s="21">
        <f t="shared" si="7"/>
        <v>12.5</v>
      </c>
      <c r="G28" s="6"/>
      <c r="H28" s="6"/>
      <c r="I28" s="6"/>
      <c r="J28" s="6"/>
      <c r="K28" s="6"/>
      <c r="L28" s="6"/>
      <c r="M28" s="6"/>
      <c r="N28" s="6"/>
      <c r="O28" s="6"/>
      <c r="P28" s="13">
        <f>'[3]kirendeltségek'!K152</f>
        <v>456</v>
      </c>
      <c r="Q28" s="13">
        <f>'[3]kirendeltségek'!L119</f>
        <v>400</v>
      </c>
    </row>
    <row r="29" spans="1:17" ht="15.75">
      <c r="A29" s="22" t="s">
        <v>20</v>
      </c>
      <c r="B29" s="23">
        <f>'[3]kirendeltségek'!L153</f>
        <v>171</v>
      </c>
      <c r="C29" s="23">
        <f t="shared" si="4"/>
        <v>-30</v>
      </c>
      <c r="D29" s="24">
        <f t="shared" si="5"/>
        <v>-14.925373134328353</v>
      </c>
      <c r="E29" s="23">
        <f t="shared" si="6"/>
        <v>-14</v>
      </c>
      <c r="F29" s="24">
        <f t="shared" si="7"/>
        <v>-7.567567567567565</v>
      </c>
      <c r="P29" s="7">
        <f>'[3]kirendeltségek'!K153</f>
        <v>201</v>
      </c>
      <c r="Q29" s="7">
        <f>'[3]kirendeltségek'!L120</f>
        <v>185</v>
      </c>
    </row>
    <row r="30" spans="1:17" s="11" customFormat="1" ht="15.75">
      <c r="A30" s="19" t="s">
        <v>21</v>
      </c>
      <c r="B30" s="20">
        <f>'[3]kirendeltségek'!L154</f>
        <v>411</v>
      </c>
      <c r="C30" s="20">
        <f t="shared" si="4"/>
        <v>-19</v>
      </c>
      <c r="D30" s="21">
        <f t="shared" si="5"/>
        <v>-4.418604651162795</v>
      </c>
      <c r="E30" s="20">
        <f t="shared" si="6"/>
        <v>14</v>
      </c>
      <c r="F30" s="21">
        <f t="shared" si="7"/>
        <v>3.5264483627204015</v>
      </c>
      <c r="G30" s="6"/>
      <c r="H30" s="6"/>
      <c r="I30" s="6"/>
      <c r="J30" s="6"/>
      <c r="K30" s="6"/>
      <c r="L30" s="6"/>
      <c r="M30" s="6"/>
      <c r="N30" s="6"/>
      <c r="O30" s="6"/>
      <c r="P30" s="13">
        <f>'[3]kirendeltségek'!K154</f>
        <v>430</v>
      </c>
      <c r="Q30" s="13">
        <f>'[3]kirendeltségek'!L121</f>
        <v>397</v>
      </c>
    </row>
    <row r="31" spans="1:17" ht="15.75">
      <c r="A31" s="22" t="s">
        <v>22</v>
      </c>
      <c r="B31" s="23">
        <f>'[3]kirendeltségek'!L155</f>
        <v>271</v>
      </c>
      <c r="C31" s="23">
        <f t="shared" si="4"/>
        <v>-27</v>
      </c>
      <c r="D31" s="24">
        <f t="shared" si="5"/>
        <v>-9.060402684563769</v>
      </c>
      <c r="E31" s="23">
        <f t="shared" si="6"/>
        <v>-1</v>
      </c>
      <c r="F31" s="24">
        <f t="shared" si="7"/>
        <v>-0.3676470588235219</v>
      </c>
      <c r="P31" s="7">
        <f>'[3]kirendeltségek'!K155</f>
        <v>298</v>
      </c>
      <c r="Q31" s="7">
        <f>'[3]kirendeltségek'!L122</f>
        <v>272</v>
      </c>
    </row>
    <row r="32" spans="1:17" s="11" customFormat="1" ht="15.75">
      <c r="A32" s="19" t="s">
        <v>23</v>
      </c>
      <c r="B32" s="20">
        <f>'[3]kirendeltségek'!L156</f>
        <v>131</v>
      </c>
      <c r="C32" s="20">
        <f t="shared" si="4"/>
        <v>4</v>
      </c>
      <c r="D32" s="21">
        <f t="shared" si="5"/>
        <v>3.149606299212593</v>
      </c>
      <c r="E32" s="20">
        <f t="shared" si="6"/>
        <v>25</v>
      </c>
      <c r="F32" s="21">
        <f t="shared" si="7"/>
        <v>23.58490566037736</v>
      </c>
      <c r="G32" s="6"/>
      <c r="H32" s="6"/>
      <c r="I32" s="6"/>
      <c r="J32" s="6"/>
      <c r="K32" s="6"/>
      <c r="L32" s="6"/>
      <c r="M32" s="6"/>
      <c r="N32" s="6"/>
      <c r="O32" s="6"/>
      <c r="P32" s="13">
        <f>'[3]kirendeltségek'!K156</f>
        <v>127</v>
      </c>
      <c r="Q32" s="13">
        <f>'[3]kirendeltségek'!L123</f>
        <v>106</v>
      </c>
    </row>
    <row r="33" spans="1:17" s="6" customFormat="1" ht="15.75">
      <c r="A33" s="25" t="s">
        <v>24</v>
      </c>
      <c r="B33" s="26">
        <f>SUM(B27:B32)</f>
        <v>2045</v>
      </c>
      <c r="C33" s="26">
        <f t="shared" si="4"/>
        <v>-114</v>
      </c>
      <c r="D33" s="27">
        <f t="shared" si="5"/>
        <v>-5.2802223251505325</v>
      </c>
      <c r="E33" s="26">
        <f t="shared" si="6"/>
        <v>22</v>
      </c>
      <c r="F33" s="27">
        <f t="shared" si="7"/>
        <v>1.0874938210578335</v>
      </c>
      <c r="P33" s="14">
        <f>SUM(P27:P32)</f>
        <v>2159</v>
      </c>
      <c r="Q33" s="14">
        <f>SUM(Q27:Q32)</f>
        <v>2023</v>
      </c>
    </row>
    <row r="34" spans="1:15" s="11" customFormat="1" ht="27.75" customHeight="1">
      <c r="A34" s="130" t="s">
        <v>31</v>
      </c>
      <c r="B34" s="130"/>
      <c r="C34" s="130"/>
      <c r="D34" s="130"/>
      <c r="E34" s="130"/>
      <c r="F34" s="130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'[3]kirendeltségek'!L158</f>
        <v>681</v>
      </c>
      <c r="C35" s="23">
        <f aca="true" t="shared" si="8" ref="C35:C42">B35-P35</f>
        <v>-46</v>
      </c>
      <c r="D35" s="24">
        <f aca="true" t="shared" si="9" ref="D35:D42">B35/P35*100-100</f>
        <v>-6.327372764786801</v>
      </c>
      <c r="E35" s="23">
        <f aca="true" t="shared" si="10" ref="E35:E42">B35-Q35</f>
        <v>-62</v>
      </c>
      <c r="F35" s="24">
        <f aca="true" t="shared" si="11" ref="F35:F42">B35/Q35*100-100</f>
        <v>-8.344549125168228</v>
      </c>
      <c r="P35" s="7">
        <f>'[3]kirendeltségek'!K158</f>
        <v>727</v>
      </c>
      <c r="Q35" s="7">
        <f>'[3]kirendeltségek'!L125</f>
        <v>743</v>
      </c>
    </row>
    <row r="36" spans="1:17" s="11" customFormat="1" ht="15.75">
      <c r="A36" s="19" t="s">
        <v>26</v>
      </c>
      <c r="B36" s="20">
        <f>'[3]kirendeltségek'!L159</f>
        <v>302</v>
      </c>
      <c r="C36" s="20">
        <f t="shared" si="8"/>
        <v>-1</v>
      </c>
      <c r="D36" s="21">
        <f t="shared" si="9"/>
        <v>-0.33003300330032914</v>
      </c>
      <c r="E36" s="20">
        <f t="shared" si="10"/>
        <v>-19</v>
      </c>
      <c r="F36" s="21">
        <f t="shared" si="11"/>
        <v>-5.9190031152648</v>
      </c>
      <c r="G36" s="6"/>
      <c r="H36" s="6"/>
      <c r="I36" s="6"/>
      <c r="J36" s="6"/>
      <c r="K36" s="6"/>
      <c r="L36" s="6"/>
      <c r="M36" s="6"/>
      <c r="N36" s="6"/>
      <c r="O36" s="6"/>
      <c r="P36" s="13">
        <f>'[3]kirendeltségek'!K159</f>
        <v>303</v>
      </c>
      <c r="Q36" s="13">
        <f>'[3]kirendeltségek'!L126</f>
        <v>321</v>
      </c>
    </row>
    <row r="37" spans="1:17" ht="15.75">
      <c r="A37" s="22" t="s">
        <v>27</v>
      </c>
      <c r="B37" s="23">
        <f>'[3]kirendeltségek'!L160</f>
        <v>231</v>
      </c>
      <c r="C37" s="23">
        <f t="shared" si="8"/>
        <v>-34</v>
      </c>
      <c r="D37" s="24">
        <f t="shared" si="9"/>
        <v>-12.830188679245282</v>
      </c>
      <c r="E37" s="23">
        <f t="shared" si="10"/>
        <v>15</v>
      </c>
      <c r="F37" s="24">
        <f t="shared" si="11"/>
        <v>6.944444444444443</v>
      </c>
      <c r="P37" s="7">
        <f>'[3]kirendeltségek'!K160</f>
        <v>265</v>
      </c>
      <c r="Q37" s="7">
        <f>'[3]kirendeltségek'!L127</f>
        <v>216</v>
      </c>
    </row>
    <row r="38" spans="1:17" s="11" customFormat="1" ht="15.75">
      <c r="A38" s="19" t="s">
        <v>28</v>
      </c>
      <c r="B38" s="20">
        <f>'[3]kirendeltségek'!L161</f>
        <v>229</v>
      </c>
      <c r="C38" s="20">
        <f t="shared" si="8"/>
        <v>-9</v>
      </c>
      <c r="D38" s="21">
        <f t="shared" si="9"/>
        <v>-3.7815126050420105</v>
      </c>
      <c r="E38" s="20">
        <f t="shared" si="10"/>
        <v>-19</v>
      </c>
      <c r="F38" s="21">
        <f t="shared" si="11"/>
        <v>-7.661290322580655</v>
      </c>
      <c r="G38" s="6"/>
      <c r="H38" s="6"/>
      <c r="I38" s="6"/>
      <c r="J38" s="6"/>
      <c r="K38" s="6"/>
      <c r="L38" s="6"/>
      <c r="M38" s="6"/>
      <c r="N38" s="6"/>
      <c r="O38" s="6"/>
      <c r="P38" s="13">
        <f>'[3]kirendeltségek'!K161</f>
        <v>238</v>
      </c>
      <c r="Q38" s="13">
        <f>'[3]kirendeltségek'!L128</f>
        <v>248</v>
      </c>
    </row>
    <row r="39" spans="1:17" ht="15.75">
      <c r="A39" s="22" t="s">
        <v>29</v>
      </c>
      <c r="B39" s="23">
        <f>'[3]kirendeltségek'!L162</f>
        <v>215</v>
      </c>
      <c r="C39" s="23">
        <f t="shared" si="8"/>
        <v>-4</v>
      </c>
      <c r="D39" s="24">
        <f t="shared" si="9"/>
        <v>-1.8264840182648356</v>
      </c>
      <c r="E39" s="23">
        <f t="shared" si="10"/>
        <v>-38</v>
      </c>
      <c r="F39" s="24">
        <f t="shared" si="11"/>
        <v>-15.019762845849812</v>
      </c>
      <c r="P39" s="7">
        <f>'[3]kirendeltségek'!K162</f>
        <v>219</v>
      </c>
      <c r="Q39" s="7">
        <f>'[3]kirendeltségek'!L129</f>
        <v>253</v>
      </c>
    </row>
    <row r="40" spans="1:17" s="11" customFormat="1" ht="15.75">
      <c r="A40" s="19" t="s">
        <v>30</v>
      </c>
      <c r="B40" s="20">
        <f>'[3]kirendeltségek'!L163</f>
        <v>150</v>
      </c>
      <c r="C40" s="20">
        <f t="shared" si="8"/>
        <v>-9</v>
      </c>
      <c r="D40" s="21">
        <f t="shared" si="9"/>
        <v>-5.660377358490564</v>
      </c>
      <c r="E40" s="20">
        <f t="shared" si="10"/>
        <v>-2</v>
      </c>
      <c r="F40" s="21">
        <f t="shared" si="11"/>
        <v>-1.3157894736842195</v>
      </c>
      <c r="G40" s="6"/>
      <c r="H40" s="6"/>
      <c r="I40" s="6"/>
      <c r="J40" s="6"/>
      <c r="K40" s="6"/>
      <c r="L40" s="6"/>
      <c r="M40" s="6"/>
      <c r="N40" s="6"/>
      <c r="O40" s="6"/>
      <c r="P40" s="13">
        <f>'[3]kirendeltségek'!K163</f>
        <v>159</v>
      </c>
      <c r="Q40" s="13">
        <f>'[3]kirendeltségek'!L130</f>
        <v>152</v>
      </c>
    </row>
    <row r="41" spans="1:17" s="6" customFormat="1" ht="15.75">
      <c r="A41" s="25" t="s">
        <v>31</v>
      </c>
      <c r="B41" s="26">
        <f>SUM(B35:B40)</f>
        <v>1808</v>
      </c>
      <c r="C41" s="26">
        <f t="shared" si="8"/>
        <v>-103</v>
      </c>
      <c r="D41" s="27">
        <f t="shared" si="9"/>
        <v>-5.389848246991107</v>
      </c>
      <c r="E41" s="26">
        <f t="shared" si="10"/>
        <v>-125</v>
      </c>
      <c r="F41" s="27">
        <f t="shared" si="11"/>
        <v>-6.4666321779617135</v>
      </c>
      <c r="P41" s="14">
        <f>SUM(P35:P40)</f>
        <v>1911</v>
      </c>
      <c r="Q41" s="14">
        <f>SUM(Q35:Q40)</f>
        <v>1933</v>
      </c>
    </row>
    <row r="42" spans="1:17" s="16" customFormat="1" ht="28.5">
      <c r="A42" s="18" t="s">
        <v>32</v>
      </c>
      <c r="B42" s="28">
        <f>B41+B33+B25</f>
        <v>11126</v>
      </c>
      <c r="C42" s="28">
        <f t="shared" si="8"/>
        <v>-447</v>
      </c>
      <c r="D42" s="29">
        <f t="shared" si="9"/>
        <v>-3.8624384342867017</v>
      </c>
      <c r="E42" s="28">
        <f t="shared" si="10"/>
        <v>-535</v>
      </c>
      <c r="F42" s="29">
        <f t="shared" si="11"/>
        <v>-4.587942715033009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11573</v>
      </c>
      <c r="Q42" s="17">
        <f>Q41+Q33+Q25</f>
        <v>11661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8"/>
  <sheetViews>
    <sheetView zoomScale="85" zoomScaleNormal="85" workbookViewId="0" topLeftCell="A22">
      <pane xSplit="4" topLeftCell="E1" activePane="topRight" state="frozen"/>
      <selection pane="topLeft" activeCell="I16" sqref="I16"/>
      <selection pane="topRight" activeCell="I16" sqref="I16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83203125" style="30" customWidth="1"/>
    <col min="4" max="4" width="17.832031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43" t="s">
        <v>43</v>
      </c>
      <c r="B1" s="143"/>
      <c r="C1" s="143"/>
      <c r="D1" s="143"/>
    </row>
    <row r="2" spans="1:6" ht="15.75">
      <c r="A2" s="137" t="s">
        <v>73</v>
      </c>
      <c r="B2" s="137"/>
      <c r="C2" s="137"/>
      <c r="D2" s="137"/>
      <c r="E2" s="1"/>
      <c r="F2" s="1"/>
    </row>
    <row r="3" spans="1:4" ht="15.75">
      <c r="A3" s="144" t="s">
        <v>117</v>
      </c>
      <c r="B3" s="145"/>
      <c r="C3" s="145"/>
      <c r="D3" s="145"/>
    </row>
    <row r="4" spans="1:4" ht="9" customHeight="1">
      <c r="A4" s="31"/>
      <c r="B4" s="31"/>
      <c r="C4" s="31"/>
      <c r="D4" s="32"/>
    </row>
    <row r="5" spans="1:4" ht="21" customHeight="1">
      <c r="A5" s="151" t="s">
        <v>44</v>
      </c>
      <c r="B5" s="146" t="s">
        <v>45</v>
      </c>
      <c r="C5" s="149" t="s">
        <v>46</v>
      </c>
      <c r="D5" s="150"/>
    </row>
    <row r="6" spans="1:4" ht="28.5" customHeight="1">
      <c r="A6" s="152"/>
      <c r="B6" s="147"/>
      <c r="C6" s="146" t="s">
        <v>78</v>
      </c>
      <c r="D6" s="146" t="s">
        <v>47</v>
      </c>
    </row>
    <row r="7" spans="1:4" ht="26.25" customHeight="1">
      <c r="A7" s="153"/>
      <c r="B7" s="148"/>
      <c r="C7" s="148"/>
      <c r="D7" s="148"/>
    </row>
    <row r="8" spans="1:4" ht="24" customHeight="1">
      <c r="A8" s="100" t="s">
        <v>48</v>
      </c>
      <c r="B8" s="100"/>
      <c r="C8" s="100"/>
      <c r="D8" s="100"/>
    </row>
    <row r="9" spans="1:4" ht="15.75">
      <c r="A9" s="33" t="s">
        <v>49</v>
      </c>
      <c r="B9" s="34">
        <f>'[1]regio'!$L173</f>
        <v>55037</v>
      </c>
      <c r="C9" s="35">
        <f>B9/$B$11*100</f>
        <v>53.27828385010793</v>
      </c>
      <c r="D9" s="35">
        <f>'[1]regio'!$L132/'[1]regio'!$L$134*100</f>
        <v>54.8252790807607</v>
      </c>
    </row>
    <row r="10" spans="1:4" s="39" customFormat="1" ht="15.75">
      <c r="A10" s="36" t="s">
        <v>50</v>
      </c>
      <c r="B10" s="37">
        <f>'[1]regio'!$L174</f>
        <v>48264</v>
      </c>
      <c r="C10" s="38">
        <f aca="true" t="shared" si="0" ref="C10:C34">B10/$B$11*100</f>
        <v>46.72171614989206</v>
      </c>
      <c r="D10" s="38">
        <f>'[1]regio'!$L133/'[1]regio'!$L$134*100</f>
        <v>45.174720919239306</v>
      </c>
    </row>
    <row r="11" spans="1:4" s="43" customFormat="1" ht="20.25" customHeight="1">
      <c r="A11" s="40" t="s">
        <v>51</v>
      </c>
      <c r="B11" s="41">
        <f>SUM(B9:B10)</f>
        <v>103301</v>
      </c>
      <c r="C11" s="42">
        <f t="shared" si="0"/>
        <v>100</v>
      </c>
      <c r="D11" s="42">
        <f>SUM(D9:D10)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.75">
      <c r="A13" s="33" t="s">
        <v>86</v>
      </c>
      <c r="B13" s="34">
        <f>'[1]regio'!$L184</f>
        <v>2641</v>
      </c>
      <c r="C13" s="35">
        <f t="shared" si="0"/>
        <v>2.5566064220094673</v>
      </c>
      <c r="D13" s="35">
        <f>'[1]regio'!$L143/'[1]regio'!$L$134*100</f>
        <v>2.8308061525035453</v>
      </c>
      <c r="E13" s="48"/>
    </row>
    <row r="14" spans="1:4" ht="15.75">
      <c r="A14" s="69" t="s">
        <v>87</v>
      </c>
      <c r="B14" s="37">
        <f>'[1]regio'!$L185</f>
        <v>14514</v>
      </c>
      <c r="C14" s="38">
        <f t="shared" si="0"/>
        <v>14.050202805393946</v>
      </c>
      <c r="D14" s="38">
        <f>'[1]regio'!$L144/'[1]regio'!$L$134*100</f>
        <v>14.242209374204574</v>
      </c>
    </row>
    <row r="15" spans="1:5" s="39" customFormat="1" ht="15.75">
      <c r="A15" s="33" t="s">
        <v>88</v>
      </c>
      <c r="B15" s="34">
        <f>'[1]regio'!$L186</f>
        <v>25918</v>
      </c>
      <c r="C15" s="35">
        <f t="shared" si="0"/>
        <v>25.089786158894878</v>
      </c>
      <c r="D15" s="35">
        <f>'[1]regio'!$L145/'[1]regio'!$L$134*100</f>
        <v>26.391767572088288</v>
      </c>
      <c r="E15" s="71"/>
    </row>
    <row r="16" spans="1:4" ht="15.75">
      <c r="A16" s="36" t="s">
        <v>89</v>
      </c>
      <c r="B16" s="37">
        <f>'[1]regio'!$L187</f>
        <v>26256</v>
      </c>
      <c r="C16" s="38">
        <f t="shared" si="0"/>
        <v>25.41698531475978</v>
      </c>
      <c r="D16" s="38">
        <f>'[1]regio'!$L146/'[1]regio'!$L$134*100</f>
        <v>25.39453110795971</v>
      </c>
    </row>
    <row r="17" spans="1:4" s="39" customFormat="1" ht="15.75">
      <c r="A17" s="33" t="s">
        <v>90</v>
      </c>
      <c r="B17" s="34">
        <f>'[1]regio'!$L188</f>
        <v>25051</v>
      </c>
      <c r="C17" s="35">
        <f t="shared" si="0"/>
        <v>24.25049128275622</v>
      </c>
      <c r="D17" s="35">
        <f>'[1]regio'!$L147/'[1]regio'!$L$134*100</f>
        <v>24.09639649467292</v>
      </c>
    </row>
    <row r="18" spans="1:4" ht="15.75">
      <c r="A18" s="36" t="s">
        <v>91</v>
      </c>
      <c r="B18" s="37">
        <f>'[1]regio'!$L189</f>
        <v>8921</v>
      </c>
      <c r="C18" s="38">
        <f t="shared" si="0"/>
        <v>8.635928016185709</v>
      </c>
      <c r="D18" s="38">
        <f>'[1]regio'!$L148/'[1]regio'!$L$134*100</f>
        <v>7.044289298570961</v>
      </c>
    </row>
    <row r="19" spans="1:4" s="47" customFormat="1" ht="22.5" customHeight="1">
      <c r="A19" s="40" t="s">
        <v>51</v>
      </c>
      <c r="B19" s="41">
        <f>SUM(B13:B18)</f>
        <v>103301</v>
      </c>
      <c r="C19" s="42">
        <f t="shared" si="0"/>
        <v>100</v>
      </c>
      <c r="D19" s="42">
        <f>SUM(D13:D18)</f>
        <v>99.99999999999999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.75">
      <c r="A21" s="33" t="s">
        <v>53</v>
      </c>
      <c r="B21" s="34">
        <f>'[1]regio'!$L192</f>
        <v>9262</v>
      </c>
      <c r="C21" s="35">
        <f t="shared" si="0"/>
        <v>8.96603130657012</v>
      </c>
      <c r="D21" s="35">
        <f>'[1]regio'!$L151/'[1]regio'!$L$134*100</f>
        <v>8.544234755099815</v>
      </c>
    </row>
    <row r="22" spans="1:4" ht="15.75">
      <c r="A22" s="36" t="s">
        <v>54</v>
      </c>
      <c r="B22" s="37">
        <f>'[1]regio'!$L193</f>
        <v>39373</v>
      </c>
      <c r="C22" s="38">
        <f t="shared" si="0"/>
        <v>38.11482947890146</v>
      </c>
      <c r="D22" s="38">
        <f>'[1]regio'!$L152/'[1]regio'!$L$134*100</f>
        <v>36.107777898985496</v>
      </c>
    </row>
    <row r="23" spans="1:4" s="39" customFormat="1" ht="15.75">
      <c r="A23" s="33" t="s">
        <v>55</v>
      </c>
      <c r="B23" s="34">
        <f>'[1]regio'!$L194</f>
        <v>29739</v>
      </c>
      <c r="C23" s="35">
        <f t="shared" si="0"/>
        <v>28.788685491911988</v>
      </c>
      <c r="D23" s="35">
        <f>'[1]regio'!$L153/'[1]regio'!$L$134*100</f>
        <v>31.06614304934366</v>
      </c>
    </row>
    <row r="24" spans="1:7" ht="15.75">
      <c r="A24" s="36" t="s">
        <v>56</v>
      </c>
      <c r="B24" s="37">
        <f>'[1]regio'!$L195</f>
        <v>13934</v>
      </c>
      <c r="C24" s="38">
        <f t="shared" si="0"/>
        <v>13.488736798288498</v>
      </c>
      <c r="D24" s="38">
        <f>'[1]regio'!$L154/'[1]regio'!$L$134*100</f>
        <v>13.801316315770334</v>
      </c>
      <c r="G24" s="49"/>
    </row>
    <row r="25" spans="1:4" s="39" customFormat="1" ht="15.75">
      <c r="A25" s="33" t="s">
        <v>57</v>
      </c>
      <c r="B25" s="34">
        <f>'[1]regio'!$L196</f>
        <v>7416</v>
      </c>
      <c r="C25" s="35">
        <f t="shared" si="0"/>
        <v>7.179020532231053</v>
      </c>
      <c r="D25" s="35">
        <f>'[1]regio'!$L155/'[1]regio'!$L$134*100</f>
        <v>7.165193992945711</v>
      </c>
    </row>
    <row r="26" spans="1:4" ht="15.75">
      <c r="A26" s="36" t="s">
        <v>58</v>
      </c>
      <c r="B26" s="37">
        <f>'[1]regio'!$L197</f>
        <v>3577</v>
      </c>
      <c r="C26" s="38">
        <f t="shared" si="0"/>
        <v>3.462696392096882</v>
      </c>
      <c r="D26" s="38">
        <f>'[1]regio'!$L156/'[1]regio'!$L$134*100</f>
        <v>3.315333987854987</v>
      </c>
    </row>
    <row r="27" spans="1:4" s="47" customFormat="1" ht="21" customHeight="1">
      <c r="A27" s="40" t="s">
        <v>51</v>
      </c>
      <c r="B27" s="41">
        <f>SUM(B21:B26)</f>
        <v>103301</v>
      </c>
      <c r="C27" s="42">
        <f t="shared" si="0"/>
        <v>100</v>
      </c>
      <c r="D27" s="42">
        <f>SUM(D21:D26)</f>
        <v>100.00000000000001</v>
      </c>
    </row>
    <row r="28" spans="1:4" ht="25.5" customHeight="1">
      <c r="A28" s="102" t="s">
        <v>59</v>
      </c>
      <c r="B28" s="103"/>
      <c r="C28" s="104"/>
      <c r="D28" s="104"/>
    </row>
    <row r="29" spans="1:7" s="39" customFormat="1" ht="15.75">
      <c r="A29" s="70" t="s">
        <v>80</v>
      </c>
      <c r="B29" s="34">
        <f>'[1]regio'!$L200</f>
        <v>29606</v>
      </c>
      <c r="C29" s="35">
        <f>B29/$B$11*100</f>
        <v>28.659935528213666</v>
      </c>
      <c r="D29" s="35">
        <f>'[1]regio'!$L159/'[1]regio'!$L$134*100</f>
        <v>29.187120468346606</v>
      </c>
      <c r="G29" s="71"/>
    </row>
    <row r="30" spans="1:4" ht="15.75">
      <c r="A30" s="69" t="s">
        <v>81</v>
      </c>
      <c r="B30" s="37">
        <f>'[1]regio'!$L201</f>
        <v>19013</v>
      </c>
      <c r="C30" s="38">
        <f>B30/$B$11*100</f>
        <v>18.405436539820524</v>
      </c>
      <c r="D30" s="38">
        <f>'[1]regio'!$L160/'[1]regio'!$L$134*100</f>
        <v>16.42576633576961</v>
      </c>
    </row>
    <row r="31" spans="1:4" s="39" customFormat="1" ht="15.75">
      <c r="A31" s="70" t="s">
        <v>82</v>
      </c>
      <c r="B31" s="34">
        <f>'[1]regio'!$L202</f>
        <v>18139</v>
      </c>
      <c r="C31" s="35">
        <f>B31/$B$11*100</f>
        <v>17.559365349803002</v>
      </c>
      <c r="D31" s="35">
        <f>'[1]regio'!$L161/'[1]regio'!$L$134*100</f>
        <v>23.5818697501909</v>
      </c>
    </row>
    <row r="32" spans="1:4" ht="15.75">
      <c r="A32" s="69" t="s">
        <v>83</v>
      </c>
      <c r="B32" s="37">
        <f>'[1]regio'!$L203</f>
        <v>20307</v>
      </c>
      <c r="C32" s="38">
        <f>B32/$B$11*100</f>
        <v>19.65808656256958</v>
      </c>
      <c r="D32" s="38">
        <f>'[1]regio'!$L162/'[1]regio'!$L$134*100</f>
        <v>14.878549870913785</v>
      </c>
    </row>
    <row r="33" spans="1:4" s="39" customFormat="1" ht="15.75">
      <c r="A33" s="70" t="s">
        <v>84</v>
      </c>
      <c r="B33" s="34">
        <f>'[1]regio'!$L204</f>
        <v>16236</v>
      </c>
      <c r="C33" s="35">
        <f>B33/$B$11*100</f>
        <v>15.717176019593227</v>
      </c>
      <c r="D33" s="35">
        <f>'[1]regio'!$L163/'[1]regio'!$L$134*100</f>
        <v>15.9266935747791</v>
      </c>
    </row>
    <row r="34" spans="1:4" s="43" customFormat="1" ht="23.25" customHeight="1">
      <c r="A34" s="44" t="s">
        <v>51</v>
      </c>
      <c r="B34" s="45">
        <f>SUM(B29:B33)</f>
        <v>103301</v>
      </c>
      <c r="C34" s="46">
        <f t="shared" si="0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'[1]regio'!$L207</f>
        <v>12595</v>
      </c>
      <c r="C36" s="66">
        <f>B36/$B$40*100</f>
        <v>12.192524757746778</v>
      </c>
      <c r="D36" s="66">
        <f>'[1]regio'!$L166/'[1]regio'!$L$134*100</f>
        <v>17.123013708592417</v>
      </c>
    </row>
    <row r="37" spans="1:4" ht="15.75">
      <c r="A37" s="68" t="s">
        <v>76</v>
      </c>
      <c r="B37" s="34">
        <f>'[1]regio'!$L208</f>
        <v>10845</v>
      </c>
      <c r="C37" s="35">
        <f>B37/$B$40*100</f>
        <v>10.498446288032062</v>
      </c>
      <c r="D37" s="35">
        <f>'[1]regio'!$L167/'[1]regio'!$L$134*100</f>
        <v>9.966001236318679</v>
      </c>
    </row>
    <row r="38" spans="1:4" ht="15.75">
      <c r="A38" s="67" t="s">
        <v>111</v>
      </c>
      <c r="B38" s="65">
        <f>'[1]regio'!$L209</f>
        <v>43265</v>
      </c>
      <c r="C38" s="66">
        <f>B38/$B$40*100</f>
        <v>41.882459995546995</v>
      </c>
      <c r="D38" s="66">
        <f>'[1]regio'!$L168/'[1]regio'!$L$134*100</f>
        <v>38.017708446965564</v>
      </c>
    </row>
    <row r="39" spans="1:4" ht="15.75">
      <c r="A39" s="68" t="s">
        <v>77</v>
      </c>
      <c r="B39" s="34">
        <f>'[1]regio'!$L210</f>
        <v>36596</v>
      </c>
      <c r="C39" s="35">
        <f>B39/$B$40*100</f>
        <v>35.42656895867417</v>
      </c>
      <c r="D39" s="35">
        <f>'[1]regio'!$L169/'[1]regio'!$L$134*100</f>
        <v>34.893276608123344</v>
      </c>
    </row>
    <row r="40" spans="1:4" s="43" customFormat="1" ht="22.5" customHeight="1">
      <c r="A40" s="62" t="s">
        <v>51</v>
      </c>
      <c r="B40" s="63">
        <f>SUM(B36:B39)</f>
        <v>103301</v>
      </c>
      <c r="C40" s="64">
        <f>SUM(C36:C39)</f>
        <v>100</v>
      </c>
      <c r="D40" s="64">
        <f>SUM(D36:D39)</f>
        <v>100</v>
      </c>
    </row>
    <row r="41" spans="1:4" ht="30" customHeight="1">
      <c r="A41" s="142" t="s">
        <v>112</v>
      </c>
      <c r="B41" s="142"/>
      <c r="C41" s="142"/>
      <c r="D41" s="142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  <row r="423" spans="3:4" ht="15.75">
      <c r="C423" s="49"/>
      <c r="D423" s="49"/>
    </row>
    <row r="424" spans="3:4" ht="15.75">
      <c r="C424" s="49"/>
      <c r="D424" s="49"/>
    </row>
    <row r="425" spans="3:4" ht="15.75">
      <c r="C425" s="49"/>
      <c r="D425" s="49"/>
    </row>
    <row r="426" spans="3:4" ht="15.75">
      <c r="C426" s="49"/>
      <c r="D426" s="49"/>
    </row>
    <row r="427" spans="3:4" ht="15.75">
      <c r="C427" s="49"/>
      <c r="D427" s="49"/>
    </row>
    <row r="428" spans="3:4" ht="15.75">
      <c r="C428" s="49"/>
      <c r="D428" s="49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5905511811023623" header="0.5118110236220472" footer="0.2362204724409449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9">
      <selection activeCell="I16" sqref="I16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8.6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27" t="s">
        <v>43</v>
      </c>
      <c r="B1" s="127"/>
      <c r="C1" s="127"/>
      <c r="D1" s="127"/>
    </row>
    <row r="2" spans="1:4" ht="15.75">
      <c r="A2" s="127" t="s">
        <v>70</v>
      </c>
      <c r="B2" s="127"/>
      <c r="C2" s="127"/>
      <c r="D2" s="127"/>
    </row>
    <row r="3" spans="1:4" ht="15.75">
      <c r="A3" s="128" t="s">
        <v>117</v>
      </c>
      <c r="B3" s="154"/>
      <c r="C3" s="154"/>
      <c r="D3" s="154"/>
    </row>
    <row r="4" spans="1:4" ht="15.75">
      <c r="A4" s="52"/>
      <c r="B4" s="52"/>
      <c r="C4" s="52"/>
      <c r="D4" s="53"/>
    </row>
    <row r="5" spans="1:4" ht="28.5" customHeight="1">
      <c r="A5" s="160" t="s">
        <v>44</v>
      </c>
      <c r="B5" s="155" t="s">
        <v>45</v>
      </c>
      <c r="C5" s="158" t="s">
        <v>46</v>
      </c>
      <c r="D5" s="159"/>
    </row>
    <row r="6" spans="1:4" ht="28.5" customHeight="1">
      <c r="A6" s="161"/>
      <c r="B6" s="156"/>
      <c r="C6" s="155" t="s">
        <v>78</v>
      </c>
      <c r="D6" s="155" t="s">
        <v>47</v>
      </c>
    </row>
    <row r="7" spans="1:4" ht="36" customHeight="1">
      <c r="A7" s="162"/>
      <c r="B7" s="157"/>
      <c r="C7" s="157"/>
      <c r="D7" s="157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'[1]borsod'!$L173</f>
        <v>34658</v>
      </c>
      <c r="C9" s="35">
        <f>B9/$B$11*100</f>
        <v>53.531655931915424</v>
      </c>
      <c r="D9" s="35">
        <f>'[1]borsod'!$L132/'[1]borsod'!$L$134*100</f>
        <v>55.01100766939581</v>
      </c>
    </row>
    <row r="10" spans="1:4" s="56" customFormat="1" ht="15.75">
      <c r="A10" s="55" t="s">
        <v>50</v>
      </c>
      <c r="B10" s="37">
        <f>'[1]borsod'!$L174</f>
        <v>30085</v>
      </c>
      <c r="C10" s="38">
        <f>B10/$B$11*100</f>
        <v>46.46834406808458</v>
      </c>
      <c r="D10" s="38">
        <f>'[1]borsod'!$L133/'[1]borsod'!$L$134*100</f>
        <v>44.9889923306042</v>
      </c>
    </row>
    <row r="11" spans="1:4" s="58" customFormat="1" ht="20.25" customHeight="1">
      <c r="A11" s="57" t="s">
        <v>51</v>
      </c>
      <c r="B11" s="41">
        <f>SUM(B9:B10)</f>
        <v>64743</v>
      </c>
      <c r="C11" s="42">
        <f>B11/$B$11*100</f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86</v>
      </c>
      <c r="B13" s="34">
        <f>'[1]borsod'!$L184</f>
        <v>1737</v>
      </c>
      <c r="C13" s="35">
        <f aca="true" t="shared" si="0" ref="C13:C19">B13/$B$11*100</f>
        <v>2.6829155275473795</v>
      </c>
      <c r="D13" s="35">
        <f>'[1]borsod'!$L143/'[1]borsod'!$L$134*100</f>
        <v>2.955523259996834</v>
      </c>
      <c r="E13" s="60"/>
    </row>
    <row r="14" spans="1:4" ht="15.75">
      <c r="A14" s="69" t="s">
        <v>87</v>
      </c>
      <c r="B14" s="37">
        <f>'[1]borsod'!$L185</f>
        <v>9350</v>
      </c>
      <c r="C14" s="38">
        <f t="shared" si="0"/>
        <v>14.441715706717329</v>
      </c>
      <c r="D14" s="38">
        <f>'[1]borsod'!$L144/'[1]borsod'!$L$134*100</f>
        <v>14.809272342691052</v>
      </c>
    </row>
    <row r="15" spans="1:4" s="56" customFormat="1" ht="15.75">
      <c r="A15" s="33" t="s">
        <v>88</v>
      </c>
      <c r="B15" s="34">
        <f>'[1]borsod'!$L186</f>
        <v>16250</v>
      </c>
      <c r="C15" s="35">
        <f t="shared" si="0"/>
        <v>25.099238527717283</v>
      </c>
      <c r="D15" s="35">
        <f>'[1]borsod'!$L145/'[1]borsod'!$L$134*100</f>
        <v>26.137818898657493</v>
      </c>
    </row>
    <row r="16" spans="1:4" ht="15.75">
      <c r="A16" s="36" t="s">
        <v>89</v>
      </c>
      <c r="B16" s="37">
        <f>'[1]borsod'!$L187</f>
        <v>16526</v>
      </c>
      <c r="C16" s="38">
        <f t="shared" si="0"/>
        <v>25.52553944055728</v>
      </c>
      <c r="D16" s="38">
        <f>'[1]borsod'!$L146/'[1]borsod'!$L$134*100</f>
        <v>25.62844439328316</v>
      </c>
    </row>
    <row r="17" spans="1:4" s="56" customFormat="1" ht="15.75">
      <c r="A17" s="33" t="s">
        <v>90</v>
      </c>
      <c r="B17" s="34">
        <f>'[1]borsod'!$L188</f>
        <v>15539</v>
      </c>
      <c r="C17" s="35">
        <f t="shared" si="0"/>
        <v>24.001050306596852</v>
      </c>
      <c r="D17" s="35">
        <f>'[1]borsod'!$L147/'[1]borsod'!$L$134*100</f>
        <v>23.87728966717988</v>
      </c>
    </row>
    <row r="18" spans="1:4" ht="15.75">
      <c r="A18" s="36" t="s">
        <v>91</v>
      </c>
      <c r="B18" s="37">
        <f>'[1]borsod'!$L189</f>
        <v>5341</v>
      </c>
      <c r="C18" s="38">
        <f t="shared" si="0"/>
        <v>8.249540490863877</v>
      </c>
      <c r="D18" s="38">
        <f>'[1]borsod'!$L148/'[1]borsod'!$L$134*100</f>
        <v>6.591651438191577</v>
      </c>
    </row>
    <row r="19" spans="1:4" s="59" customFormat="1" ht="22.5" customHeight="1">
      <c r="A19" s="57" t="s">
        <v>51</v>
      </c>
      <c r="B19" s="41">
        <f>SUM(B13:B18)</f>
        <v>64743</v>
      </c>
      <c r="C19" s="42">
        <f t="shared" si="0"/>
        <v>100</v>
      </c>
      <c r="D19" s="42">
        <f>SUM(D13:D18)</f>
        <v>100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'[1]borsod'!$L192</f>
        <v>6243</v>
      </c>
      <c r="C21" s="35">
        <f aca="true" t="shared" si="1" ref="C21:C27">B21/$B$11*100</f>
        <v>9.642741300217784</v>
      </c>
      <c r="D21" s="35">
        <f>'[1]borsod'!$L151/'[1]borsod'!$L$134*100</f>
        <v>9.295365267565506</v>
      </c>
    </row>
    <row r="22" spans="1:4" ht="15.75">
      <c r="A22" s="55" t="s">
        <v>54</v>
      </c>
      <c r="B22" s="37">
        <f>'[1]borsod'!$L193</f>
        <v>24556</v>
      </c>
      <c r="C22" s="38">
        <f t="shared" si="1"/>
        <v>37.92842469456158</v>
      </c>
      <c r="D22" s="38">
        <f>'[1]borsod'!$L152/'[1]borsod'!$L$134*100</f>
        <v>36.295091874469406</v>
      </c>
    </row>
    <row r="23" spans="1:4" s="56" customFormat="1" ht="15.75">
      <c r="A23" s="54" t="s">
        <v>55</v>
      </c>
      <c r="B23" s="34">
        <f>'[1]borsod'!$L194</f>
        <v>18914</v>
      </c>
      <c r="C23" s="35">
        <f t="shared" si="1"/>
        <v>29.213969077738135</v>
      </c>
      <c r="D23" s="35">
        <f>'[1]borsod'!$L153/'[1]borsod'!$L$134*100</f>
        <v>31.103500870541172</v>
      </c>
    </row>
    <row r="24" spans="1:4" ht="15.75">
      <c r="A24" s="55" t="s">
        <v>56</v>
      </c>
      <c r="B24" s="37">
        <f>'[1]borsod'!$L195</f>
        <v>8249</v>
      </c>
      <c r="C24" s="38">
        <f t="shared" si="1"/>
        <v>12.741145760931683</v>
      </c>
      <c r="D24" s="38">
        <f>'[1]borsod'!$L154/'[1]borsod'!$L$134*100</f>
        <v>13.117112968905131</v>
      </c>
    </row>
    <row r="25" spans="1:4" s="56" customFormat="1" ht="15.75">
      <c r="A25" s="54" t="s">
        <v>57</v>
      </c>
      <c r="B25" s="34">
        <f>'[1]borsod'!$L196</f>
        <v>4617</v>
      </c>
      <c r="C25" s="35">
        <f t="shared" si="1"/>
        <v>7.131272878921273</v>
      </c>
      <c r="D25" s="35">
        <f>'[1]borsod'!$L155/'[1]borsod'!$L$134*100</f>
        <v>6.980157416866915</v>
      </c>
    </row>
    <row r="26" spans="1:4" ht="15.75">
      <c r="A26" s="55" t="s">
        <v>58</v>
      </c>
      <c r="B26" s="37">
        <f>'[1]borsod'!$L197</f>
        <v>2164</v>
      </c>
      <c r="C26" s="38">
        <f t="shared" si="1"/>
        <v>3.34244628762955</v>
      </c>
      <c r="D26" s="38">
        <f>'[1]borsod'!$L156/'[1]borsod'!$L$134*100</f>
        <v>3.2087716016518697</v>
      </c>
    </row>
    <row r="27" spans="1:4" s="59" customFormat="1" ht="21" customHeight="1">
      <c r="A27" s="57" t="s">
        <v>51</v>
      </c>
      <c r="B27" s="41">
        <f>SUM(B21:B26)</f>
        <v>64743</v>
      </c>
      <c r="C27" s="42">
        <f t="shared" si="1"/>
        <v>100</v>
      </c>
      <c r="D27" s="42">
        <f>SUM(D21:D26)</f>
        <v>100.00000000000001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80</v>
      </c>
      <c r="B29" s="34">
        <f>'[1]borsod'!$L200</f>
        <v>17960</v>
      </c>
      <c r="C29" s="35">
        <f aca="true" t="shared" si="2" ref="C29:C38">B29/$B$11*100</f>
        <v>27.740450705095533</v>
      </c>
      <c r="D29" s="35">
        <f>'[1]borsod'!$L159/'[1]borsod'!$L$134*100</f>
        <v>27.82278371728276</v>
      </c>
    </row>
    <row r="30" spans="1:4" ht="15.75">
      <c r="A30" s="69" t="s">
        <v>81</v>
      </c>
      <c r="B30" s="37">
        <f>'[1]borsod'!$L201</f>
        <v>11776</v>
      </c>
      <c r="C30" s="38">
        <f t="shared" si="2"/>
        <v>18.188838947839923</v>
      </c>
      <c r="D30" s="38">
        <f>'[1]borsod'!$L160/'[1]borsod'!$L$134*100</f>
        <v>16.14458178050851</v>
      </c>
    </row>
    <row r="31" spans="1:4" ht="15.75">
      <c r="A31" s="70" t="s">
        <v>82</v>
      </c>
      <c r="B31" s="34">
        <f>'[1]borsod'!$L202</f>
        <v>10725</v>
      </c>
      <c r="C31" s="35">
        <f t="shared" si="2"/>
        <v>16.56549742829341</v>
      </c>
      <c r="D31" s="35">
        <f>'[1]borsod'!$L161/'[1]borsod'!$L$134*100</f>
        <v>22.422550613695556</v>
      </c>
    </row>
    <row r="32" spans="1:4" ht="15.75">
      <c r="A32" s="69" t="s">
        <v>83</v>
      </c>
      <c r="B32" s="37">
        <f>'[1]borsod'!$L203</f>
        <v>12644</v>
      </c>
      <c r="C32" s="38">
        <f t="shared" si="2"/>
        <v>19.52952442735122</v>
      </c>
      <c r="D32" s="38">
        <f>'[1]borsod'!$L162/'[1]borsod'!$L$134*100</f>
        <v>15.194900499302127</v>
      </c>
    </row>
    <row r="33" spans="1:4" s="56" customFormat="1" ht="15.75">
      <c r="A33" s="70" t="s">
        <v>84</v>
      </c>
      <c r="B33" s="34">
        <f>'[1]borsod'!$L204</f>
        <v>11638</v>
      </c>
      <c r="C33" s="35">
        <f t="shared" si="2"/>
        <v>17.975688491419923</v>
      </c>
      <c r="D33" s="35">
        <f>'[1]borsod'!$L163/'[1]borsod'!$L$134*100</f>
        <v>18.415183389211045</v>
      </c>
    </row>
    <row r="34" spans="1:4" s="58" customFormat="1" ht="22.5" customHeight="1">
      <c r="A34" s="44" t="s">
        <v>51</v>
      </c>
      <c r="B34" s="45">
        <f>SUM(B29:B33)</f>
        <v>64743</v>
      </c>
      <c r="C34" s="46">
        <f t="shared" si="2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'[1]borsod'!$L207</f>
        <v>6953</v>
      </c>
      <c r="C36" s="38">
        <f t="shared" si="2"/>
        <v>10.739384952813431</v>
      </c>
      <c r="D36" s="66">
        <f>'[1]borsod'!$L166/'[1]borsod'!$L$134*100</f>
        <v>14.85675640675137</v>
      </c>
    </row>
    <row r="37" spans="1:4" ht="15.75">
      <c r="A37" s="68" t="s">
        <v>76</v>
      </c>
      <c r="B37" s="34">
        <f>'[1]borsod'!$L208</f>
        <v>6144</v>
      </c>
      <c r="C37" s="35">
        <f>B37/$B$11*100</f>
        <v>9.489829016264306</v>
      </c>
      <c r="D37" s="35">
        <f>'[1]borsod'!$L167/'[1]borsod'!$L$134*100</f>
        <v>9.102551189259968</v>
      </c>
    </row>
    <row r="38" spans="1:4" ht="15.75">
      <c r="A38" s="67" t="s">
        <v>111</v>
      </c>
      <c r="B38" s="65">
        <f>'[1]borsod'!$L209</f>
        <v>28957</v>
      </c>
      <c r="C38" s="38">
        <f t="shared" si="2"/>
        <v>44.72607077212981</v>
      </c>
      <c r="D38" s="66">
        <f>'[1]borsod'!$L168/'[1]borsod'!$L$134*100</f>
        <v>41.6205016043858</v>
      </c>
    </row>
    <row r="39" spans="1:4" ht="15.75">
      <c r="A39" s="68" t="s">
        <v>77</v>
      </c>
      <c r="B39" s="34">
        <f>'[1]borsod'!$L210</f>
        <v>22689</v>
      </c>
      <c r="C39" s="35">
        <f>B39/$B$11*100</f>
        <v>35.04471525879246</v>
      </c>
      <c r="D39" s="35">
        <f>'[1]borsod'!$L169/'[1]borsod'!$L$134*100</f>
        <v>34.420190799602864</v>
      </c>
    </row>
    <row r="40" spans="1:4" ht="15.75">
      <c r="A40" s="62" t="s">
        <v>51</v>
      </c>
      <c r="B40" s="63">
        <f>SUM(B36:B39)</f>
        <v>64743</v>
      </c>
      <c r="C40" s="64">
        <f>SUM(C36:C39)</f>
        <v>100</v>
      </c>
      <c r="D40" s="64">
        <f>SUM(D36:D39)</f>
        <v>100</v>
      </c>
    </row>
    <row r="41" spans="1:4" ht="30" customHeight="1">
      <c r="A41" s="142" t="s">
        <v>112</v>
      </c>
      <c r="B41" s="142"/>
      <c r="C41" s="142"/>
      <c r="D41" s="142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pane xSplit="4" topLeftCell="E1" activePane="topRight" state="frozen"/>
      <selection pane="topLeft" activeCell="I16" sqref="I16"/>
      <selection pane="topRight" activeCell="I16" sqref="I16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9.1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27" t="s">
        <v>43</v>
      </c>
      <c r="B1" s="127"/>
      <c r="C1" s="127"/>
      <c r="D1" s="127"/>
    </row>
    <row r="2" spans="1:4" ht="15.75">
      <c r="A2" s="127" t="s">
        <v>69</v>
      </c>
      <c r="B2" s="127"/>
      <c r="C2" s="127"/>
      <c r="D2" s="127"/>
    </row>
    <row r="3" spans="1:4" ht="15.75">
      <c r="A3" s="128" t="s">
        <v>117</v>
      </c>
      <c r="B3" s="154"/>
      <c r="C3" s="154"/>
      <c r="D3" s="154"/>
    </row>
    <row r="4" spans="1:4" ht="6.75" customHeight="1">
      <c r="A4" s="52"/>
      <c r="B4" s="52"/>
      <c r="C4" s="52"/>
      <c r="D4" s="53"/>
    </row>
    <row r="5" spans="1:4" ht="28.5" customHeight="1">
      <c r="A5" s="160" t="s">
        <v>44</v>
      </c>
      <c r="B5" s="155" t="s">
        <v>45</v>
      </c>
      <c r="C5" s="158" t="s">
        <v>46</v>
      </c>
      <c r="D5" s="159"/>
    </row>
    <row r="6" spans="1:4" ht="28.5" customHeight="1">
      <c r="A6" s="161"/>
      <c r="B6" s="156"/>
      <c r="C6" s="155" t="s">
        <v>78</v>
      </c>
      <c r="D6" s="155" t="s">
        <v>47</v>
      </c>
    </row>
    <row r="7" spans="1:4" ht="27" customHeight="1">
      <c r="A7" s="162"/>
      <c r="B7" s="157"/>
      <c r="C7" s="157"/>
      <c r="D7" s="157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'[1]heves'!$L173</f>
        <v>10560</v>
      </c>
      <c r="C9" s="35">
        <f>B9/$B$11*100</f>
        <v>52.56869772998806</v>
      </c>
      <c r="D9" s="35">
        <f>'[1]heves'!$L132/'[1]heves'!$L$134*100</f>
        <v>54.85788593720974</v>
      </c>
    </row>
    <row r="10" spans="1:4" s="56" customFormat="1" ht="15.75">
      <c r="A10" s="55" t="s">
        <v>50</v>
      </c>
      <c r="B10" s="37">
        <f>'[1]heves'!$L174</f>
        <v>9528</v>
      </c>
      <c r="C10" s="38">
        <f>B10/$B$11*100</f>
        <v>47.43130227001195</v>
      </c>
      <c r="D10" s="38">
        <f>'[1]heves'!$L133/'[1]heves'!$L$134*100</f>
        <v>45.14211406279027</v>
      </c>
    </row>
    <row r="11" spans="1:4" s="58" customFormat="1" ht="20.25" customHeight="1">
      <c r="A11" s="57" t="s">
        <v>51</v>
      </c>
      <c r="B11" s="41">
        <f>SUM(B9:B10)</f>
        <v>20088</v>
      </c>
      <c r="C11" s="42">
        <f>B11/$B$11*100</f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86</v>
      </c>
      <c r="B13" s="34">
        <f>'[1]heves'!$L184</f>
        <v>478</v>
      </c>
      <c r="C13" s="35">
        <f aca="true" t="shared" si="0" ref="C13:C19">B13/$B$11*100</f>
        <v>2.379530067702111</v>
      </c>
      <c r="D13" s="35">
        <f>'[1]heves'!$L143/'[1]heves'!$L$134*100</f>
        <v>2.322125208991269</v>
      </c>
      <c r="E13" s="60"/>
    </row>
    <row r="14" spans="1:4" ht="15.75">
      <c r="A14" s="69" t="s">
        <v>87</v>
      </c>
      <c r="B14" s="37">
        <f>'[1]heves'!$L185</f>
        <v>2727</v>
      </c>
      <c r="C14" s="38">
        <f t="shared" si="0"/>
        <v>13.5752688172043</v>
      </c>
      <c r="D14" s="38">
        <f>'[1]heves'!$L144/'[1]heves'!$L$134*100</f>
        <v>13.695894482630502</v>
      </c>
    </row>
    <row r="15" spans="1:4" s="56" customFormat="1" ht="15.75">
      <c r="A15" s="33" t="s">
        <v>88</v>
      </c>
      <c r="B15" s="34">
        <f>'[1]heves'!$L186</f>
        <v>5128</v>
      </c>
      <c r="C15" s="35">
        <f t="shared" si="0"/>
        <v>25.52767821585026</v>
      </c>
      <c r="D15" s="35">
        <f>'[1]heves'!$L145/'[1]heves'!$L$134*100</f>
        <v>27.628645736578118</v>
      </c>
    </row>
    <row r="16" spans="1:4" ht="15.75">
      <c r="A16" s="36" t="s">
        <v>89</v>
      </c>
      <c r="B16" s="37">
        <f>'[1]heves'!$L187</f>
        <v>5158</v>
      </c>
      <c r="C16" s="38">
        <f t="shared" si="0"/>
        <v>25.677021107128635</v>
      </c>
      <c r="D16" s="38">
        <f>'[1]heves'!$L146/'[1]heves'!$L$134*100</f>
        <v>25.176481515883335</v>
      </c>
    </row>
    <row r="17" spans="1:4" s="56" customFormat="1" ht="15.75">
      <c r="A17" s="33" t="s">
        <v>90</v>
      </c>
      <c r="B17" s="34">
        <f>'[1]heves'!$L188</f>
        <v>4927</v>
      </c>
      <c r="C17" s="35">
        <f t="shared" si="0"/>
        <v>24.527080844285145</v>
      </c>
      <c r="D17" s="35">
        <f>'[1]heves'!$L147/'[1]heves'!$L$134*100</f>
        <v>23.797139141742523</v>
      </c>
    </row>
    <row r="18" spans="1:4" ht="15.75">
      <c r="A18" s="36" t="s">
        <v>91</v>
      </c>
      <c r="B18" s="37">
        <f>'[1]heves'!$L189</f>
        <v>1670</v>
      </c>
      <c r="C18" s="38">
        <f t="shared" si="0"/>
        <v>8.31342094782955</v>
      </c>
      <c r="D18" s="38">
        <f>'[1]heves'!$L148/'[1]heves'!$L$134*100</f>
        <v>7.379713914174252</v>
      </c>
    </row>
    <row r="19" spans="1:4" s="59" customFormat="1" ht="22.5" customHeight="1">
      <c r="A19" s="57" t="s">
        <v>51</v>
      </c>
      <c r="B19" s="41">
        <f>SUM(B13:B18)</f>
        <v>20088</v>
      </c>
      <c r="C19" s="42">
        <f t="shared" si="0"/>
        <v>100</v>
      </c>
      <c r="D19" s="42">
        <f>SUM(D13:D18)</f>
        <v>99.99999999999999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'[1]heves'!$L192</f>
        <v>1726</v>
      </c>
      <c r="C21" s="35">
        <f aca="true" t="shared" si="1" ref="C21:C27">B21/$B$11*100</f>
        <v>8.592194344882516</v>
      </c>
      <c r="D21" s="35">
        <f>'[1]heves'!$L151/'[1]heves'!$L$134*100</f>
        <v>7.76054244844882</v>
      </c>
    </row>
    <row r="22" spans="1:4" ht="15.75">
      <c r="A22" s="55" t="s">
        <v>54</v>
      </c>
      <c r="B22" s="37">
        <f>'[1]heves'!$L193</f>
        <v>7343</v>
      </c>
      <c r="C22" s="38">
        <f t="shared" si="1"/>
        <v>36.55416168857029</v>
      </c>
      <c r="D22" s="38">
        <f>'[1]heves'!$L152/'[1]heves'!$L$134*100</f>
        <v>33.01133197101988</v>
      </c>
    </row>
    <row r="23" spans="1:4" s="56" customFormat="1" ht="15.75">
      <c r="A23" s="54" t="s">
        <v>55</v>
      </c>
      <c r="B23" s="34">
        <f>'[1]heves'!$L194</f>
        <v>5724</v>
      </c>
      <c r="C23" s="35">
        <f t="shared" si="1"/>
        <v>28.49462365591398</v>
      </c>
      <c r="D23" s="35">
        <f>'[1]heves'!$L153/'[1]heves'!$L$134*100</f>
        <v>31.7016533531488</v>
      </c>
    </row>
    <row r="24" spans="1:4" ht="15.75">
      <c r="A24" s="55" t="s">
        <v>56</v>
      </c>
      <c r="B24" s="37">
        <f>'[1]heves'!$L195</f>
        <v>2971</v>
      </c>
      <c r="C24" s="38">
        <f t="shared" si="1"/>
        <v>14.789924332935087</v>
      </c>
      <c r="D24" s="38">
        <f>'[1]heves'!$L154/'[1]heves'!$L$134*100</f>
        <v>15.386401634776147</v>
      </c>
    </row>
    <row r="25" spans="1:4" s="56" customFormat="1" ht="15.75">
      <c r="A25" s="54" t="s">
        <v>57</v>
      </c>
      <c r="B25" s="34">
        <f>'[1]heves'!$L196</f>
        <v>1400</v>
      </c>
      <c r="C25" s="35">
        <f t="shared" si="1"/>
        <v>6.969334926324174</v>
      </c>
      <c r="D25" s="35">
        <f>'[1]heves'!$L155/'[1]heves'!$L$134*100</f>
        <v>7.667657440089169</v>
      </c>
    </row>
    <row r="26" spans="1:4" ht="15.75">
      <c r="A26" s="55" t="s">
        <v>58</v>
      </c>
      <c r="B26" s="37">
        <f>'[1]heves'!$L197</f>
        <v>924</v>
      </c>
      <c r="C26" s="38">
        <f t="shared" si="1"/>
        <v>4.599761051373955</v>
      </c>
      <c r="D26" s="38">
        <f>'[1]heves'!$L156/'[1]heves'!$L$134*100</f>
        <v>4.472413152517183</v>
      </c>
    </row>
    <row r="27" spans="1:4" s="59" customFormat="1" ht="21" customHeight="1">
      <c r="A27" s="57" t="s">
        <v>51</v>
      </c>
      <c r="B27" s="41">
        <f>SUM(B21:B26)</f>
        <v>20088</v>
      </c>
      <c r="C27" s="42">
        <f t="shared" si="1"/>
        <v>100</v>
      </c>
      <c r="D27" s="42">
        <f>SUM(D21:D26)</f>
        <v>100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80</v>
      </c>
      <c r="B29" s="34">
        <f>'[1]heves'!$L200</f>
        <v>6424</v>
      </c>
      <c r="C29" s="35">
        <f aca="true" t="shared" si="2" ref="C29:C39">B29/$B$11*100</f>
        <v>31.979291119076063</v>
      </c>
      <c r="D29" s="35">
        <f>'[1]heves'!$L159/'[1]heves'!$L$134*100</f>
        <v>33.73119078580717</v>
      </c>
    </row>
    <row r="30" spans="1:4" ht="15.75">
      <c r="A30" s="69" t="s">
        <v>81</v>
      </c>
      <c r="B30" s="37">
        <f>'[1]heves'!$L201</f>
        <v>3646</v>
      </c>
      <c r="C30" s="38">
        <f t="shared" si="2"/>
        <v>18.150139386698527</v>
      </c>
      <c r="D30" s="38">
        <f>'[1]heves'!$L160/'[1]heves'!$L$134*100</f>
        <v>17.875719858814787</v>
      </c>
    </row>
    <row r="31" spans="1:4" ht="15.75">
      <c r="A31" s="70" t="s">
        <v>82</v>
      </c>
      <c r="B31" s="34">
        <f>'[1]heves'!$L202</f>
        <v>4044</v>
      </c>
      <c r="C31" s="35">
        <f t="shared" si="2"/>
        <v>20.13142174432497</v>
      </c>
      <c r="D31" s="35">
        <f>'[1]heves'!$L161/'[1]heves'!$L$134*100</f>
        <v>26.839123165521084</v>
      </c>
    </row>
    <row r="32" spans="1:4" ht="15.75">
      <c r="A32" s="69" t="s">
        <v>83</v>
      </c>
      <c r="B32" s="37">
        <f>'[1]heves'!$L203</f>
        <v>4113</v>
      </c>
      <c r="C32" s="38">
        <f t="shared" si="2"/>
        <v>20.474910394265233</v>
      </c>
      <c r="D32" s="38">
        <f>'[1]heves'!$L162/'[1]heves'!$L$134*100</f>
        <v>12.971391417425227</v>
      </c>
    </row>
    <row r="33" spans="1:4" s="56" customFormat="1" ht="15.75">
      <c r="A33" s="70" t="s">
        <v>84</v>
      </c>
      <c r="B33" s="34">
        <f>'[1]heves'!$L204</f>
        <v>1861</v>
      </c>
      <c r="C33" s="35">
        <f t="shared" si="2"/>
        <v>9.264237355635204</v>
      </c>
      <c r="D33" s="35">
        <f>'[1]heves'!$L163/'[1]heves'!$L$134*100</f>
        <v>8.58257477243173</v>
      </c>
    </row>
    <row r="34" spans="1:4" s="58" customFormat="1" ht="19.5" customHeight="1">
      <c r="A34" s="44" t="s">
        <v>51</v>
      </c>
      <c r="B34" s="45">
        <f>SUM(B29:B33)</f>
        <v>20088</v>
      </c>
      <c r="C34" s="46">
        <f t="shared" si="2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'[1]heves'!$L207</f>
        <v>3209</v>
      </c>
      <c r="C36" s="38">
        <f t="shared" si="2"/>
        <v>15.974711270410195</v>
      </c>
      <c r="D36" s="66">
        <f>'[1]heves'!$L166/'[1]heves'!$L$134*100</f>
        <v>23.434887609139885</v>
      </c>
    </row>
    <row r="37" spans="1:4" ht="15.75">
      <c r="A37" s="68" t="s">
        <v>76</v>
      </c>
      <c r="B37" s="34">
        <f>'[1]heves'!$L208</f>
        <v>2473</v>
      </c>
      <c r="C37" s="35">
        <f t="shared" si="2"/>
        <v>12.310832337714059</v>
      </c>
      <c r="D37" s="35">
        <f>'[1]heves'!$L167/'[1]heves'!$L$134*100</f>
        <v>12.028608582574773</v>
      </c>
    </row>
    <row r="38" spans="1:4" ht="15.75">
      <c r="A38" s="67" t="s">
        <v>111</v>
      </c>
      <c r="B38" s="65">
        <f>'[1]heves'!$L209</f>
        <v>7235</v>
      </c>
      <c r="C38" s="38">
        <f t="shared" si="2"/>
        <v>36.016527279968145</v>
      </c>
      <c r="D38" s="66">
        <f>'[1]heves'!$L168/'[1]heves'!$L$134*100</f>
        <v>29.22626788036411</v>
      </c>
    </row>
    <row r="39" spans="1:4" ht="15.75">
      <c r="A39" s="68" t="s">
        <v>77</v>
      </c>
      <c r="B39" s="34">
        <f>'[1]heves'!$L210</f>
        <v>7171</v>
      </c>
      <c r="C39" s="35">
        <f t="shared" si="2"/>
        <v>35.697929111907605</v>
      </c>
      <c r="D39" s="35">
        <f>'[1]heves'!$L169/'[1]heves'!$L$134*100</f>
        <v>35.310235927921234</v>
      </c>
    </row>
    <row r="40" spans="1:4" ht="15.75">
      <c r="A40" s="62" t="s">
        <v>51</v>
      </c>
      <c r="B40" s="63">
        <f>SUM(B36:B39)</f>
        <v>20088</v>
      </c>
      <c r="C40" s="64">
        <f>B40/$B$11*100</f>
        <v>100</v>
      </c>
      <c r="D40" s="64">
        <f>SUM(D36:D39)</f>
        <v>100</v>
      </c>
    </row>
    <row r="41" spans="1:4" ht="30" customHeight="1">
      <c r="A41" s="142" t="s">
        <v>112</v>
      </c>
      <c r="B41" s="142"/>
      <c r="C41" s="142"/>
      <c r="D41" s="142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2"/>
  <sheetViews>
    <sheetView zoomScale="85" zoomScaleNormal="85" workbookViewId="0" topLeftCell="A1">
      <pane xSplit="4" topLeftCell="E1" activePane="topRight" state="frozen"/>
      <selection pane="topLeft" activeCell="I16" sqref="I16"/>
      <selection pane="topRight" activeCell="G22" sqref="G22"/>
    </sheetView>
  </sheetViews>
  <sheetFormatPr defaultColWidth="9.33203125" defaultRowHeight="12.75"/>
  <cols>
    <col min="1" max="1" width="46.66015625" style="30" customWidth="1"/>
    <col min="2" max="2" width="18.16015625" style="30" customWidth="1"/>
    <col min="3" max="3" width="18.83203125" style="30" customWidth="1"/>
    <col min="4" max="4" width="18.160156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43" t="s">
        <v>43</v>
      </c>
      <c r="B1" s="143"/>
      <c r="C1" s="143"/>
      <c r="D1" s="143"/>
    </row>
    <row r="2" spans="1:6" ht="15.75">
      <c r="A2" s="137" t="s">
        <v>71</v>
      </c>
      <c r="B2" s="137"/>
      <c r="C2" s="137"/>
      <c r="D2" s="137"/>
      <c r="E2" s="1"/>
      <c r="F2" s="1"/>
    </row>
    <row r="3" spans="1:4" ht="15.75">
      <c r="A3" s="144" t="s">
        <v>117</v>
      </c>
      <c r="B3" s="145"/>
      <c r="C3" s="145"/>
      <c r="D3" s="145"/>
    </row>
    <row r="4" spans="1:4" ht="9" customHeight="1">
      <c r="A4" s="31"/>
      <c r="B4" s="31"/>
      <c r="C4" s="31"/>
      <c r="D4" s="32"/>
    </row>
    <row r="5" spans="1:4" ht="21" customHeight="1">
      <c r="A5" s="151" t="s">
        <v>44</v>
      </c>
      <c r="B5" s="146" t="s">
        <v>45</v>
      </c>
      <c r="C5" s="149" t="s">
        <v>46</v>
      </c>
      <c r="D5" s="150"/>
    </row>
    <row r="6" spans="1:4" ht="28.5" customHeight="1">
      <c r="A6" s="152"/>
      <c r="B6" s="147"/>
      <c r="C6" s="146" t="s">
        <v>78</v>
      </c>
      <c r="D6" s="146" t="s">
        <v>47</v>
      </c>
    </row>
    <row r="7" spans="1:4" ht="26.25" customHeight="1">
      <c r="A7" s="153"/>
      <c r="B7" s="148"/>
      <c r="C7" s="148"/>
      <c r="D7" s="148"/>
    </row>
    <row r="8" spans="1:4" ht="24" customHeight="1">
      <c r="A8" s="100" t="s">
        <v>48</v>
      </c>
      <c r="B8" s="100"/>
      <c r="C8" s="100"/>
      <c r="D8" s="100"/>
    </row>
    <row r="9" spans="1:4" ht="15.75">
      <c r="A9" s="33" t="s">
        <v>49</v>
      </c>
      <c r="B9" s="34">
        <f>'[1]nograd'!$L173</f>
        <v>9819</v>
      </c>
      <c r="C9" s="35">
        <f>B9/$B$11*100</f>
        <v>53.161884136437465</v>
      </c>
      <c r="D9" s="35">
        <f>'[1]nograd'!$L132/'[1]nograd'!$L$134*100</f>
        <v>54.108036890645586</v>
      </c>
    </row>
    <row r="10" spans="1:4" s="39" customFormat="1" ht="15.75">
      <c r="A10" s="36" t="s">
        <v>50</v>
      </c>
      <c r="B10" s="37">
        <f>'[1]nograd'!$L174</f>
        <v>8651</v>
      </c>
      <c r="C10" s="38">
        <f aca="true" t="shared" si="0" ref="C10:C39">B10/$B$11*100</f>
        <v>46.838115863562535</v>
      </c>
      <c r="D10" s="38">
        <f>'[1]nograd'!$L133/'[1]nograd'!$L$134*100</f>
        <v>45.891963109354414</v>
      </c>
    </row>
    <row r="11" spans="1:4" s="43" customFormat="1" ht="20.25" customHeight="1">
      <c r="A11" s="40" t="s">
        <v>51</v>
      </c>
      <c r="B11" s="41">
        <f>SUM(B9:B10)</f>
        <v>18470</v>
      </c>
      <c r="C11" s="42">
        <f t="shared" si="0"/>
        <v>100</v>
      </c>
      <c r="D11" s="42">
        <f>SUM(D9:D10)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.75">
      <c r="A13" s="33" t="s">
        <v>86</v>
      </c>
      <c r="B13" s="34">
        <f>'[1]nograd'!$L184</f>
        <v>426</v>
      </c>
      <c r="C13" s="35">
        <f t="shared" si="0"/>
        <v>2.306442880346508</v>
      </c>
      <c r="D13" s="35">
        <f>'[1]nograd'!$L143/'[1]nograd'!$L$134*100</f>
        <v>2.951251646903821</v>
      </c>
      <c r="E13" s="48"/>
    </row>
    <row r="14" spans="1:4" ht="15.75">
      <c r="A14" s="69" t="s">
        <v>87</v>
      </c>
      <c r="B14" s="37">
        <f>'[1]nograd'!$L185</f>
        <v>2437</v>
      </c>
      <c r="C14" s="38">
        <f t="shared" si="0"/>
        <v>13.194369247428261</v>
      </c>
      <c r="D14" s="38">
        <f>'[1]nograd'!$L144/'[1]nograd'!$L$134*100</f>
        <v>12.78524374176548</v>
      </c>
    </row>
    <row r="15" spans="1:4" s="39" customFormat="1" ht="15.75">
      <c r="A15" s="33" t="s">
        <v>88</v>
      </c>
      <c r="B15" s="34">
        <f>'[1]nograd'!$L186</f>
        <v>4540</v>
      </c>
      <c r="C15" s="35">
        <f t="shared" si="0"/>
        <v>24.58040064970222</v>
      </c>
      <c r="D15" s="35">
        <f>'[1]nograd'!$L145/'[1]nograd'!$L$134*100</f>
        <v>25.918313570487484</v>
      </c>
    </row>
    <row r="16" spans="1:4" ht="15.75">
      <c r="A16" s="36" t="s">
        <v>89</v>
      </c>
      <c r="B16" s="37">
        <f>'[1]nograd'!$L187</f>
        <v>4572</v>
      </c>
      <c r="C16" s="38">
        <f t="shared" si="0"/>
        <v>24.753654574986463</v>
      </c>
      <c r="D16" s="38">
        <f>'[1]nograd'!$L146/'[1]nograd'!$L$134*100</f>
        <v>24.78524374176548</v>
      </c>
    </row>
    <row r="17" spans="1:4" s="39" customFormat="1" ht="15.75">
      <c r="A17" s="33" t="s">
        <v>90</v>
      </c>
      <c r="B17" s="34">
        <f>'[1]nograd'!$L188</f>
        <v>4585</v>
      </c>
      <c r="C17" s="35">
        <f t="shared" si="0"/>
        <v>24.82403898213319</v>
      </c>
      <c r="D17" s="35">
        <f>'[1]nograd'!$L147/'[1]nograd'!$L$134*100</f>
        <v>25.23847167325428</v>
      </c>
    </row>
    <row r="18" spans="1:4" ht="15.75">
      <c r="A18" s="36" t="s">
        <v>91</v>
      </c>
      <c r="B18" s="37">
        <f>'[1]nograd'!$L189</f>
        <v>1910</v>
      </c>
      <c r="C18" s="38">
        <f t="shared" si="0"/>
        <v>10.341093665403358</v>
      </c>
      <c r="D18" s="38">
        <f>'[1]nograd'!$L148/'[1]nograd'!$L$134*100</f>
        <v>8.321475625823451</v>
      </c>
    </row>
    <row r="19" spans="1:4" s="47" customFormat="1" ht="22.5" customHeight="1">
      <c r="A19" s="40" t="s">
        <v>51</v>
      </c>
      <c r="B19" s="41">
        <f>SUM(B13:B18)</f>
        <v>18470</v>
      </c>
      <c r="C19" s="42">
        <f t="shared" si="0"/>
        <v>100</v>
      </c>
      <c r="D19" s="42">
        <f>SUM(D13:D18)</f>
        <v>100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.75">
      <c r="A21" s="33" t="s">
        <v>53</v>
      </c>
      <c r="B21" s="34">
        <f>'[1]nograd'!$L192</f>
        <v>1293</v>
      </c>
      <c r="C21" s="35">
        <f t="shared" si="0"/>
        <v>7.000541418516513</v>
      </c>
      <c r="D21" s="35">
        <f>'[1]nograd'!$L151/'[1]nograd'!$L$134*100</f>
        <v>6.682476943346509</v>
      </c>
    </row>
    <row r="22" spans="1:4" ht="15.75">
      <c r="A22" s="36" t="s">
        <v>54</v>
      </c>
      <c r="B22" s="37">
        <f>'[1]nograd'!$L193</f>
        <v>7474</v>
      </c>
      <c r="C22" s="38">
        <f t="shared" si="0"/>
        <v>40.465619924201405</v>
      </c>
      <c r="D22" s="38">
        <f>'[1]nograd'!$L152/'[1]nograd'!$L$134*100</f>
        <v>38.93544137022398</v>
      </c>
    </row>
    <row r="23" spans="1:4" s="39" customFormat="1" ht="15.75">
      <c r="A23" s="33" t="s">
        <v>55</v>
      </c>
      <c r="B23" s="34">
        <f>'[1]nograd'!$L194</f>
        <v>5101</v>
      </c>
      <c r="C23" s="35">
        <f t="shared" si="0"/>
        <v>27.617758527341635</v>
      </c>
      <c r="D23" s="35">
        <f>'[1]nograd'!$L153/'[1]nograd'!$L$134*100</f>
        <v>30.20816864295125</v>
      </c>
    </row>
    <row r="24" spans="1:4" ht="15.75">
      <c r="A24" s="36" t="s">
        <v>56</v>
      </c>
      <c r="B24" s="37">
        <f>'[1]nograd'!$L195</f>
        <v>2714</v>
      </c>
      <c r="C24" s="38">
        <f t="shared" si="0"/>
        <v>14.694098538170005</v>
      </c>
      <c r="D24" s="38">
        <f>'[1]nograd'!$L154/'[1]nograd'!$L$134*100</f>
        <v>14.508563899868248</v>
      </c>
    </row>
    <row r="25" spans="1:4" s="39" customFormat="1" ht="15.75">
      <c r="A25" s="33" t="s">
        <v>57</v>
      </c>
      <c r="B25" s="34">
        <f>'[1]nograd'!$L196</f>
        <v>1399</v>
      </c>
      <c r="C25" s="35">
        <f t="shared" si="0"/>
        <v>7.574445046020574</v>
      </c>
      <c r="D25" s="35">
        <f>'[1]nograd'!$L155/'[1]nograd'!$L$134*100</f>
        <v>7.2727272727272725</v>
      </c>
    </row>
    <row r="26" spans="1:4" ht="15.75">
      <c r="A26" s="36" t="s">
        <v>58</v>
      </c>
      <c r="B26" s="37">
        <f>'[1]nograd'!$L197</f>
        <v>489</v>
      </c>
      <c r="C26" s="38">
        <f t="shared" si="0"/>
        <v>2.6475365457498645</v>
      </c>
      <c r="D26" s="38">
        <f>'[1]nograd'!$L156/'[1]nograd'!$L$134*100</f>
        <v>2.3926218708827407</v>
      </c>
    </row>
    <row r="27" spans="1:4" s="47" customFormat="1" ht="21" customHeight="1">
      <c r="A27" s="40" t="s">
        <v>51</v>
      </c>
      <c r="B27" s="41">
        <f>SUM(B21:B26)</f>
        <v>18470</v>
      </c>
      <c r="C27" s="42">
        <f t="shared" si="0"/>
        <v>100</v>
      </c>
      <c r="D27" s="42">
        <f>SUM(D21:D26)</f>
        <v>99.99999999999999</v>
      </c>
    </row>
    <row r="28" spans="1:4" ht="25.5" customHeight="1">
      <c r="A28" s="102" t="s">
        <v>59</v>
      </c>
      <c r="B28" s="103"/>
      <c r="C28" s="104"/>
      <c r="D28" s="104"/>
    </row>
    <row r="29" spans="1:4" ht="15.75">
      <c r="A29" s="70" t="s">
        <v>80</v>
      </c>
      <c r="B29" s="34">
        <f>'[1]nograd'!$L200</f>
        <v>5222</v>
      </c>
      <c r="C29" s="35">
        <f t="shared" si="0"/>
        <v>28.272874932322683</v>
      </c>
      <c r="D29" s="35">
        <f>'[1]nograd'!$L159/'[1]nograd'!$L$134*100</f>
        <v>29.027667984189726</v>
      </c>
    </row>
    <row r="30" spans="1:4" ht="15.75">
      <c r="A30" s="69" t="s">
        <v>81</v>
      </c>
      <c r="B30" s="37">
        <f>'[1]nograd'!$L201</f>
        <v>3591</v>
      </c>
      <c r="C30" s="38">
        <f t="shared" si="0"/>
        <v>19.442338927991337</v>
      </c>
      <c r="D30" s="38">
        <f>'[1]nograd'!$L160/'[1]nograd'!$L$134*100</f>
        <v>15.810276679841898</v>
      </c>
    </row>
    <row r="31" spans="1:4" ht="15.75">
      <c r="A31" s="70" t="s">
        <v>82</v>
      </c>
      <c r="B31" s="34">
        <f>'[1]nograd'!$L202</f>
        <v>3370</v>
      </c>
      <c r="C31" s="35">
        <f t="shared" si="0"/>
        <v>18.24580400649702</v>
      </c>
      <c r="D31" s="35">
        <f>'[1]nograd'!$L161/'[1]nograd'!$L$134*100</f>
        <v>24.131752305665348</v>
      </c>
    </row>
    <row r="32" spans="1:4" ht="15.75">
      <c r="A32" s="69" t="s">
        <v>83</v>
      </c>
      <c r="B32" s="37">
        <f>'[1]nograd'!$L203</f>
        <v>3550</v>
      </c>
      <c r="C32" s="38">
        <f t="shared" si="0"/>
        <v>19.220357336220896</v>
      </c>
      <c r="D32" s="38">
        <f>'[1]nograd'!$L162/'[1]nograd'!$L$134*100</f>
        <v>15.884057971014492</v>
      </c>
    </row>
    <row r="33" spans="1:4" s="39" customFormat="1" ht="15.75">
      <c r="A33" s="70" t="s">
        <v>84</v>
      </c>
      <c r="B33" s="34">
        <f>'[1]nograd'!$L204</f>
        <v>2737</v>
      </c>
      <c r="C33" s="35">
        <f t="shared" si="0"/>
        <v>14.818624796968056</v>
      </c>
      <c r="D33" s="35">
        <f>'[1]nograd'!$L163/'[1]nograd'!$L$134*100</f>
        <v>15.146245059288537</v>
      </c>
    </row>
    <row r="34" spans="1:4" s="43" customFormat="1" ht="22.5" customHeight="1">
      <c r="A34" s="44" t="s">
        <v>51</v>
      </c>
      <c r="B34" s="45">
        <f>SUM(B29:B33)</f>
        <v>18470</v>
      </c>
      <c r="C34" s="46">
        <f t="shared" si="0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'[1]nograd'!$L207</f>
        <v>2433</v>
      </c>
      <c r="C36" s="38">
        <f t="shared" si="0"/>
        <v>13.17271250676773</v>
      </c>
      <c r="D36" s="66">
        <f>'[1]nograd'!$L166/'[1]nograd'!$L$134*100</f>
        <v>18.26086956521739</v>
      </c>
    </row>
    <row r="37" spans="1:4" ht="15.75">
      <c r="A37" s="68" t="s">
        <v>76</v>
      </c>
      <c r="B37" s="34">
        <f>'[1]nograd'!$L208</f>
        <v>2228</v>
      </c>
      <c r="C37" s="35">
        <f t="shared" si="0"/>
        <v>12.062804547915539</v>
      </c>
      <c r="D37" s="35">
        <f>'[1]nograd'!$L167/'[1]nograd'!$L$134*100</f>
        <v>10.787878787878787</v>
      </c>
    </row>
    <row r="38" spans="1:4" ht="15.75">
      <c r="A38" s="67" t="s">
        <v>111</v>
      </c>
      <c r="B38" s="65">
        <f>'[1]nograd'!$L209</f>
        <v>7073</v>
      </c>
      <c r="C38" s="38">
        <f t="shared" si="0"/>
        <v>38.29453167298322</v>
      </c>
      <c r="D38" s="66">
        <f>'[1]nograd'!$L168/'[1]nograd'!$L$134*100</f>
        <v>34.798418972332016</v>
      </c>
    </row>
    <row r="39" spans="1:4" ht="15.75">
      <c r="A39" s="68" t="s">
        <v>77</v>
      </c>
      <c r="B39" s="34">
        <f>'[1]nograd'!$L210</f>
        <v>6736</v>
      </c>
      <c r="C39" s="35">
        <f t="shared" si="0"/>
        <v>36.46995127233351</v>
      </c>
      <c r="D39" s="35">
        <f>'[1]nograd'!$L169/'[1]nograd'!$L$134*100</f>
        <v>36.152832674571805</v>
      </c>
    </row>
    <row r="40" spans="1:4" ht="15.75">
      <c r="A40" s="62" t="s">
        <v>51</v>
      </c>
      <c r="B40" s="63">
        <f>SUM(B36:B39)</f>
        <v>18470</v>
      </c>
      <c r="C40" s="64">
        <f>B40/$B$11*100</f>
        <v>100</v>
      </c>
      <c r="D40" s="64">
        <f>SUM(D36:D39)</f>
        <v>100</v>
      </c>
    </row>
    <row r="41" spans="1:4" ht="30" customHeight="1">
      <c r="A41" s="142" t="s">
        <v>112</v>
      </c>
      <c r="B41" s="142"/>
      <c r="C41" s="142"/>
      <c r="D41" s="142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zoomScale="85" zoomScaleNormal="85" workbookViewId="0" topLeftCell="A19">
      <selection activeCell="J28" sqref="J28"/>
    </sheetView>
  </sheetViews>
  <sheetFormatPr defaultColWidth="9.33203125" defaultRowHeight="12.75"/>
  <cols>
    <col min="1" max="1" width="27.5" style="72" customWidth="1"/>
    <col min="2" max="2" width="12" style="72" customWidth="1"/>
    <col min="3" max="3" width="11.83203125" style="72" customWidth="1"/>
    <col min="4" max="4" width="13.16015625" style="72" customWidth="1"/>
    <col min="5" max="5" width="12.5" style="72" customWidth="1"/>
    <col min="6" max="6" width="13.66015625" style="72" customWidth="1"/>
    <col min="7" max="10" width="12" style="72" customWidth="1"/>
    <col min="11" max="11" width="17.16015625" style="72" customWidth="1"/>
    <col min="12" max="14" width="11.16015625" style="72" customWidth="1"/>
    <col min="15" max="15" width="15.33203125" style="72" customWidth="1"/>
    <col min="16" max="16384" width="12" style="72" customWidth="1"/>
  </cols>
  <sheetData>
    <row r="1" spans="1:7" ht="15.75">
      <c r="A1" s="166" t="s">
        <v>60</v>
      </c>
      <c r="B1" s="166"/>
      <c r="C1" s="166"/>
      <c r="D1" s="166"/>
      <c r="E1" s="166"/>
      <c r="F1" s="166"/>
      <c r="G1" s="166"/>
    </row>
    <row r="2" spans="1:7" ht="15.75">
      <c r="A2" s="166" t="s">
        <v>73</v>
      </c>
      <c r="B2" s="166"/>
      <c r="C2" s="166"/>
      <c r="D2" s="166"/>
      <c r="E2" s="166"/>
      <c r="F2" s="166"/>
      <c r="G2" s="166"/>
    </row>
    <row r="3" spans="1:7" ht="21.75" customHeight="1">
      <c r="A3" s="167" t="s">
        <v>117</v>
      </c>
      <c r="B3" s="168"/>
      <c r="C3" s="168"/>
      <c r="D3" s="168"/>
      <c r="E3" s="168"/>
      <c r="F3" s="168"/>
      <c r="G3" s="168"/>
    </row>
    <row r="4" spans="1:7" ht="24" customHeight="1">
      <c r="A4" s="73"/>
      <c r="B4" s="169" t="s">
        <v>85</v>
      </c>
      <c r="C4" s="172" t="s">
        <v>61</v>
      </c>
      <c r="D4" s="173"/>
      <c r="E4" s="169" t="s">
        <v>62</v>
      </c>
      <c r="F4" s="169" t="s">
        <v>63</v>
      </c>
      <c r="G4" s="169" t="s">
        <v>64</v>
      </c>
    </row>
    <row r="5" spans="1:7" ht="24" customHeight="1">
      <c r="A5" s="76" t="s">
        <v>34</v>
      </c>
      <c r="B5" s="170"/>
      <c r="C5" s="74" t="s">
        <v>65</v>
      </c>
      <c r="D5" s="75" t="s">
        <v>66</v>
      </c>
      <c r="E5" s="170"/>
      <c r="F5" s="170"/>
      <c r="G5" s="170"/>
    </row>
    <row r="6" spans="1:7" ht="24" customHeight="1">
      <c r="A6" s="77"/>
      <c r="B6" s="171"/>
      <c r="C6" s="174" t="s">
        <v>67</v>
      </c>
      <c r="D6" s="175"/>
      <c r="E6" s="171"/>
      <c r="F6" s="171"/>
      <c r="G6" s="171"/>
    </row>
    <row r="7" spans="1:7" ht="18.75" customHeight="1">
      <c r="A7" s="176" t="s">
        <v>17</v>
      </c>
      <c r="B7" s="177"/>
      <c r="C7" s="177"/>
      <c r="D7" s="177"/>
      <c r="E7" s="177"/>
      <c r="F7" s="177"/>
      <c r="G7" s="178"/>
    </row>
    <row r="8" spans="1:10" s="80" customFormat="1" ht="15.75">
      <c r="A8" s="78" t="s">
        <v>2</v>
      </c>
      <c r="B8" s="20">
        <f>'[5]ZAROALL'!$K149</f>
        <v>486</v>
      </c>
      <c r="C8" s="20">
        <f>'[4]Munka1'!J320</f>
        <v>143</v>
      </c>
      <c r="D8" s="20">
        <f>'[4]Munka1'!K320</f>
        <v>653</v>
      </c>
      <c r="E8" s="20">
        <f>B8+C8+D8</f>
        <v>1282</v>
      </c>
      <c r="F8" s="20">
        <f>E8-G8</f>
        <v>811</v>
      </c>
      <c r="G8" s="20">
        <f>'[5]ZAROALL'!$L149</f>
        <v>471</v>
      </c>
      <c r="H8" s="79"/>
      <c r="I8" s="79"/>
      <c r="J8" s="79"/>
    </row>
    <row r="9" spans="1:7" s="80" customFormat="1" ht="15.75">
      <c r="A9" s="81" t="s">
        <v>3</v>
      </c>
      <c r="B9" s="82">
        <f>'[5]ZAROALL'!$K150</f>
        <v>173</v>
      </c>
      <c r="C9" s="83">
        <f>'[4]Munka1'!J321</f>
        <v>8</v>
      </c>
      <c r="D9" s="84">
        <f>'[4]Munka1'!K321</f>
        <v>169</v>
      </c>
      <c r="E9" s="84">
        <f aca="true" t="shared" si="0" ref="E9:E22">B9+C9+D9</f>
        <v>350</v>
      </c>
      <c r="F9" s="84">
        <f aca="true" t="shared" si="1" ref="F9:F30">E9-G9</f>
        <v>196</v>
      </c>
      <c r="G9" s="82">
        <f>'[5]ZAROALL'!$L150</f>
        <v>154</v>
      </c>
    </row>
    <row r="10" spans="1:7" s="80" customFormat="1" ht="15.75">
      <c r="A10" s="78" t="s">
        <v>4</v>
      </c>
      <c r="B10" s="20">
        <f>'[5]ZAROALL'!$K151</f>
        <v>320</v>
      </c>
      <c r="C10" s="85">
        <f>'[4]Munka1'!J322</f>
        <v>70</v>
      </c>
      <c r="D10" s="86">
        <f>'[4]Munka1'!K322</f>
        <v>164</v>
      </c>
      <c r="E10" s="86">
        <f t="shared" si="0"/>
        <v>554</v>
      </c>
      <c r="F10" s="86">
        <f t="shared" si="1"/>
        <v>323</v>
      </c>
      <c r="G10" s="20">
        <f>'[5]ZAROALL'!$L151</f>
        <v>231</v>
      </c>
    </row>
    <row r="11" spans="1:7" s="80" customFormat="1" ht="15.75">
      <c r="A11" s="81" t="s">
        <v>5</v>
      </c>
      <c r="B11" s="82">
        <f>'[5]ZAROALL'!$K152</f>
        <v>45</v>
      </c>
      <c r="C11" s="83">
        <f>'[4]Munka1'!J323</f>
        <v>3</v>
      </c>
      <c r="D11" s="84">
        <f>'[4]Munka1'!K323</f>
        <v>31</v>
      </c>
      <c r="E11" s="84">
        <f t="shared" si="0"/>
        <v>79</v>
      </c>
      <c r="F11" s="84">
        <f t="shared" si="1"/>
        <v>36</v>
      </c>
      <c r="G11" s="82">
        <f>'[5]ZAROALL'!$L152</f>
        <v>43</v>
      </c>
    </row>
    <row r="12" spans="1:7" s="80" customFormat="1" ht="15.75">
      <c r="A12" s="78" t="s">
        <v>6</v>
      </c>
      <c r="B12" s="20">
        <f>'[5]ZAROALL'!$K153</f>
        <v>95</v>
      </c>
      <c r="C12" s="85">
        <f>'[4]Munka1'!J324</f>
        <v>20</v>
      </c>
      <c r="D12" s="86">
        <f>'[4]Munka1'!K324</f>
        <v>63</v>
      </c>
      <c r="E12" s="86">
        <f t="shared" si="0"/>
        <v>178</v>
      </c>
      <c r="F12" s="86">
        <f t="shared" si="1"/>
        <v>140</v>
      </c>
      <c r="G12" s="20">
        <f>'[5]ZAROALL'!$L153</f>
        <v>38</v>
      </c>
    </row>
    <row r="13" spans="1:7" s="80" customFormat="1" ht="15.75">
      <c r="A13" s="81" t="s">
        <v>7</v>
      </c>
      <c r="B13" s="82">
        <f>'[5]ZAROALL'!$K154</f>
        <v>273</v>
      </c>
      <c r="C13" s="83">
        <f>'[4]Munka1'!J325</f>
        <v>73</v>
      </c>
      <c r="D13" s="84">
        <f>'[4]Munka1'!K325</f>
        <v>174</v>
      </c>
      <c r="E13" s="84">
        <f t="shared" si="0"/>
        <v>520</v>
      </c>
      <c r="F13" s="84">
        <f t="shared" si="1"/>
        <v>316</v>
      </c>
      <c r="G13" s="82">
        <f>'[5]ZAROALL'!$L154</f>
        <v>204</v>
      </c>
    </row>
    <row r="14" spans="1:7" s="80" customFormat="1" ht="15.75">
      <c r="A14" s="78" t="s">
        <v>8</v>
      </c>
      <c r="B14" s="20">
        <f>'[5]ZAROALL'!$K155</f>
        <v>70</v>
      </c>
      <c r="C14" s="85">
        <f>'[4]Munka1'!J326</f>
        <v>33</v>
      </c>
      <c r="D14" s="86">
        <f>'[4]Munka1'!K326</f>
        <v>105</v>
      </c>
      <c r="E14" s="86">
        <f t="shared" si="0"/>
        <v>208</v>
      </c>
      <c r="F14" s="86">
        <f t="shared" si="1"/>
        <v>138</v>
      </c>
      <c r="G14" s="20">
        <f>'[5]ZAROALL'!$L155</f>
        <v>70</v>
      </c>
    </row>
    <row r="15" spans="1:7" s="80" customFormat="1" ht="15.75">
      <c r="A15" s="81" t="s">
        <v>9</v>
      </c>
      <c r="B15" s="82">
        <f>'[5]ZAROALL'!$K156</f>
        <v>116</v>
      </c>
      <c r="C15" s="83">
        <f>'[4]Munka1'!J327</f>
        <v>130</v>
      </c>
      <c r="D15" s="84">
        <f>'[4]Munka1'!K327</f>
        <v>231</v>
      </c>
      <c r="E15" s="84">
        <f t="shared" si="0"/>
        <v>477</v>
      </c>
      <c r="F15" s="84">
        <f t="shared" si="1"/>
        <v>208</v>
      </c>
      <c r="G15" s="82">
        <f>'[5]ZAROALL'!$L156</f>
        <v>269</v>
      </c>
    </row>
    <row r="16" spans="1:7" s="80" customFormat="1" ht="15.75">
      <c r="A16" s="78" t="s">
        <v>10</v>
      </c>
      <c r="B16" s="20">
        <f>'[5]ZAROALL'!$K157</f>
        <v>124</v>
      </c>
      <c r="C16" s="85">
        <f>'[4]Munka1'!J328</f>
        <v>22</v>
      </c>
      <c r="D16" s="86">
        <f>'[4]Munka1'!K328</f>
        <v>120</v>
      </c>
      <c r="E16" s="86">
        <f t="shared" si="0"/>
        <v>266</v>
      </c>
      <c r="F16" s="86">
        <f t="shared" si="1"/>
        <v>202</v>
      </c>
      <c r="G16" s="20">
        <f>'[5]ZAROALL'!$L157</f>
        <v>64</v>
      </c>
    </row>
    <row r="17" spans="1:7" s="80" customFormat="1" ht="15.75">
      <c r="A17" s="81" t="s">
        <v>11</v>
      </c>
      <c r="B17" s="82">
        <f>'[5]ZAROALL'!$K158</f>
        <v>213</v>
      </c>
      <c r="C17" s="83">
        <f>'[4]Munka1'!J329</f>
        <v>19</v>
      </c>
      <c r="D17" s="84">
        <f>'[4]Munka1'!K329</f>
        <v>187</v>
      </c>
      <c r="E17" s="84">
        <f t="shared" si="0"/>
        <v>419</v>
      </c>
      <c r="F17" s="84">
        <f t="shared" si="1"/>
        <v>320</v>
      </c>
      <c r="G17" s="82">
        <f>'[5]ZAROALL'!$L158</f>
        <v>99</v>
      </c>
    </row>
    <row r="18" spans="1:7" s="80" customFormat="1" ht="15.75">
      <c r="A18" s="78" t="s">
        <v>12</v>
      </c>
      <c r="B18" s="20">
        <f>'[5]ZAROALL'!$K159</f>
        <v>123</v>
      </c>
      <c r="C18" s="85">
        <f>'[4]Munka1'!J330</f>
        <v>1</v>
      </c>
      <c r="D18" s="86">
        <f>'[4]Munka1'!K330</f>
        <v>80</v>
      </c>
      <c r="E18" s="86">
        <f t="shared" si="0"/>
        <v>204</v>
      </c>
      <c r="F18" s="86">
        <f t="shared" si="1"/>
        <v>161</v>
      </c>
      <c r="G18" s="20">
        <f>'[5]ZAROALL'!$L159</f>
        <v>43</v>
      </c>
    </row>
    <row r="19" spans="1:7" s="80" customFormat="1" ht="15.75">
      <c r="A19" s="81" t="s">
        <v>13</v>
      </c>
      <c r="B19" s="82">
        <f>'[5]ZAROALL'!$K160</f>
        <v>11</v>
      </c>
      <c r="C19" s="83">
        <f>'[4]Munka1'!J331</f>
        <v>20</v>
      </c>
      <c r="D19" s="84">
        <f>'[4]Munka1'!K331</f>
        <v>48</v>
      </c>
      <c r="E19" s="84">
        <f t="shared" si="0"/>
        <v>79</v>
      </c>
      <c r="F19" s="84">
        <f t="shared" si="1"/>
        <v>52</v>
      </c>
      <c r="G19" s="82">
        <f>'[5]ZAROALL'!$L160</f>
        <v>27</v>
      </c>
    </row>
    <row r="20" spans="1:7" s="80" customFormat="1" ht="15.75">
      <c r="A20" s="78" t="s">
        <v>14</v>
      </c>
      <c r="B20" s="20">
        <f>'[5]ZAROALL'!$K161</f>
        <v>11</v>
      </c>
      <c r="C20" s="85">
        <f>'[4]Munka1'!J332</f>
        <v>0</v>
      </c>
      <c r="D20" s="86">
        <f>'[4]Munka1'!K332</f>
        <v>19</v>
      </c>
      <c r="E20" s="86">
        <f t="shared" si="0"/>
        <v>30</v>
      </c>
      <c r="F20" s="86">
        <f t="shared" si="1"/>
        <v>8</v>
      </c>
      <c r="G20" s="20">
        <f>'[5]ZAROALL'!$L161</f>
        <v>22</v>
      </c>
    </row>
    <row r="21" spans="1:7" s="80" customFormat="1" ht="15.75">
      <c r="A21" s="81" t="s">
        <v>15</v>
      </c>
      <c r="B21" s="82">
        <f>'[5]ZAROALL'!$K162</f>
        <v>27</v>
      </c>
      <c r="C21" s="83">
        <f>'[4]Munka1'!J333</f>
        <v>2</v>
      </c>
      <c r="D21" s="84">
        <f>'[4]Munka1'!K333</f>
        <v>20</v>
      </c>
      <c r="E21" s="84">
        <f t="shared" si="0"/>
        <v>49</v>
      </c>
      <c r="F21" s="84">
        <f t="shared" si="1"/>
        <v>29</v>
      </c>
      <c r="G21" s="82">
        <f>'[5]ZAROALL'!$L162</f>
        <v>20</v>
      </c>
    </row>
    <row r="22" spans="1:7" s="80" customFormat="1" ht="15.75">
      <c r="A22" s="78" t="s">
        <v>16</v>
      </c>
      <c r="B22" s="20">
        <f>'[5]ZAROALL'!$K163</f>
        <v>128</v>
      </c>
      <c r="C22" s="85">
        <f>'[4]Munka1'!J334</f>
        <v>1</v>
      </c>
      <c r="D22" s="86">
        <f>'[4]Munka1'!K334</f>
        <v>77</v>
      </c>
      <c r="E22" s="86">
        <f t="shared" si="0"/>
        <v>206</v>
      </c>
      <c r="F22" s="86">
        <f t="shared" si="1"/>
        <v>147</v>
      </c>
      <c r="G22" s="20">
        <f>'[5]ZAROALL'!$L163</f>
        <v>59</v>
      </c>
    </row>
    <row r="23" spans="1:9" s="80" customFormat="1" ht="28.5">
      <c r="A23" s="87" t="s">
        <v>17</v>
      </c>
      <c r="B23" s="88">
        <f aca="true" t="shared" si="2" ref="B23:G23">SUM(B8:B22)</f>
        <v>2215</v>
      </c>
      <c r="C23" s="88">
        <f t="shared" si="2"/>
        <v>545</v>
      </c>
      <c r="D23" s="88">
        <f>SUM(D8:D22)</f>
        <v>2141</v>
      </c>
      <c r="E23" s="88">
        <f t="shared" si="2"/>
        <v>4901</v>
      </c>
      <c r="F23" s="88">
        <f t="shared" si="1"/>
        <v>3087</v>
      </c>
      <c r="G23" s="88">
        <f t="shared" si="2"/>
        <v>1814</v>
      </c>
      <c r="I23" s="79"/>
    </row>
    <row r="24" spans="1:17" s="80" customFormat="1" ht="19.5" customHeight="1">
      <c r="A24" s="163" t="s">
        <v>24</v>
      </c>
      <c r="B24" s="164"/>
      <c r="C24" s="164"/>
      <c r="D24" s="164"/>
      <c r="E24" s="164"/>
      <c r="F24" s="164"/>
      <c r="G24" s="165"/>
      <c r="H24" s="79"/>
      <c r="I24" s="89"/>
      <c r="J24" s="89"/>
      <c r="K24" s="89"/>
      <c r="L24" s="89"/>
      <c r="O24"/>
      <c r="P24"/>
      <c r="Q24"/>
    </row>
    <row r="25" spans="1:7" s="80" customFormat="1" ht="15.75">
      <c r="A25" s="81" t="s">
        <v>18</v>
      </c>
      <c r="B25" s="82">
        <f>'[5]ZAROALL'!$K166</f>
        <v>391</v>
      </c>
      <c r="C25" s="90">
        <f>'[4]Munka1'!J336</f>
        <v>119</v>
      </c>
      <c r="D25" s="90">
        <f>'[4]Munka1'!K336</f>
        <v>147</v>
      </c>
      <c r="E25" s="84">
        <f aca="true" t="shared" si="3" ref="E25:E30">B25+C25+D25</f>
        <v>657</v>
      </c>
      <c r="F25" s="84">
        <f t="shared" si="1"/>
        <v>296</v>
      </c>
      <c r="G25" s="82">
        <f>'[5]ZAROALL'!$L166</f>
        <v>361</v>
      </c>
    </row>
    <row r="26" spans="1:7" s="80" customFormat="1" ht="15.75">
      <c r="A26" s="19" t="s">
        <v>19</v>
      </c>
      <c r="B26" s="20">
        <f>'[5]ZAROALL'!$K167</f>
        <v>163</v>
      </c>
      <c r="C26" s="85">
        <f>'[4]Munka1'!J337</f>
        <v>108</v>
      </c>
      <c r="D26" s="86">
        <f>'[4]Munka1'!K337</f>
        <v>43</v>
      </c>
      <c r="E26" s="86">
        <f t="shared" si="3"/>
        <v>314</v>
      </c>
      <c r="F26" s="86">
        <f t="shared" si="1"/>
        <v>223</v>
      </c>
      <c r="G26" s="20">
        <f>'[5]ZAROALL'!$L167</f>
        <v>91</v>
      </c>
    </row>
    <row r="27" spans="1:7" s="80" customFormat="1" ht="15.75">
      <c r="A27" s="81" t="s">
        <v>20</v>
      </c>
      <c r="B27" s="82">
        <f>'[5]ZAROALL'!$K168</f>
        <v>161</v>
      </c>
      <c r="C27" s="83">
        <f>'[4]Munka1'!J338</f>
        <v>210</v>
      </c>
      <c r="D27" s="84">
        <f>'[4]Munka1'!K338</f>
        <v>28</v>
      </c>
      <c r="E27" s="84">
        <f t="shared" si="3"/>
        <v>399</v>
      </c>
      <c r="F27" s="84">
        <f t="shared" si="1"/>
        <v>277</v>
      </c>
      <c r="G27" s="82">
        <f>'[5]ZAROALL'!$L168</f>
        <v>122</v>
      </c>
    </row>
    <row r="28" spans="1:7" s="80" customFormat="1" ht="15.75">
      <c r="A28" s="19" t="s">
        <v>21</v>
      </c>
      <c r="B28" s="20">
        <f>'[5]ZAROALL'!$K169</f>
        <v>58</v>
      </c>
      <c r="C28" s="85">
        <f>'[4]Munka1'!J339</f>
        <v>12</v>
      </c>
      <c r="D28" s="86">
        <f>'[4]Munka1'!K339</f>
        <v>93</v>
      </c>
      <c r="E28" s="86">
        <f t="shared" si="3"/>
        <v>163</v>
      </c>
      <c r="F28" s="86">
        <f t="shared" si="1"/>
        <v>142</v>
      </c>
      <c r="G28" s="20">
        <f>'[5]ZAROALL'!$L169</f>
        <v>21</v>
      </c>
    </row>
    <row r="29" spans="1:7" s="80" customFormat="1" ht="15.75">
      <c r="A29" s="81" t="s">
        <v>22</v>
      </c>
      <c r="B29" s="82">
        <f>'[5]ZAROALL'!$K170</f>
        <v>14</v>
      </c>
      <c r="C29" s="83">
        <f>'[4]Munka1'!J340</f>
        <v>19</v>
      </c>
      <c r="D29" s="84">
        <f>'[4]Munka1'!K340</f>
        <v>74</v>
      </c>
      <c r="E29" s="84">
        <f t="shared" si="3"/>
        <v>107</v>
      </c>
      <c r="F29" s="84">
        <f t="shared" si="1"/>
        <v>86</v>
      </c>
      <c r="G29" s="82">
        <f>'[5]ZAROALL'!$L170</f>
        <v>21</v>
      </c>
    </row>
    <row r="30" spans="1:7" s="80" customFormat="1" ht="15.75">
      <c r="A30" s="19" t="s">
        <v>23</v>
      </c>
      <c r="B30" s="20">
        <f>'[5]ZAROALL'!$K171</f>
        <v>3</v>
      </c>
      <c r="C30" s="85">
        <f>'[4]Munka1'!J341</f>
        <v>1</v>
      </c>
      <c r="D30" s="86">
        <f>'[4]Munka1'!K341</f>
        <v>39</v>
      </c>
      <c r="E30" s="86">
        <f t="shared" si="3"/>
        <v>43</v>
      </c>
      <c r="F30" s="86">
        <f t="shared" si="1"/>
        <v>20</v>
      </c>
      <c r="G30" s="20">
        <f>'[5]ZAROALL'!$L171</f>
        <v>23</v>
      </c>
    </row>
    <row r="31" spans="1:7" s="80" customFormat="1" ht="15.75">
      <c r="A31" s="91" t="s">
        <v>24</v>
      </c>
      <c r="B31" s="92">
        <f aca="true" t="shared" si="4" ref="B31:G31">SUM(B25:B30)</f>
        <v>790</v>
      </c>
      <c r="C31" s="92">
        <f t="shared" si="4"/>
        <v>469</v>
      </c>
      <c r="D31" s="92">
        <f t="shared" si="4"/>
        <v>424</v>
      </c>
      <c r="E31" s="92">
        <f t="shared" si="4"/>
        <v>1683</v>
      </c>
      <c r="F31" s="92">
        <f t="shared" si="4"/>
        <v>1044</v>
      </c>
      <c r="G31" s="92">
        <f t="shared" si="4"/>
        <v>639</v>
      </c>
    </row>
    <row r="32" spans="1:10" s="80" customFormat="1" ht="15.75">
      <c r="A32" s="163" t="s">
        <v>31</v>
      </c>
      <c r="B32" s="164"/>
      <c r="C32" s="164"/>
      <c r="D32" s="164"/>
      <c r="E32" s="164"/>
      <c r="F32" s="164"/>
      <c r="G32" s="165"/>
      <c r="H32" s="79"/>
      <c r="J32" s="79"/>
    </row>
    <row r="33" spans="1:7" s="80" customFormat="1" ht="15.75">
      <c r="A33" s="93" t="s">
        <v>25</v>
      </c>
      <c r="B33" s="90">
        <f>'[5]ZAROALL'!$K174</f>
        <v>53</v>
      </c>
      <c r="C33" s="90">
        <f>'[4]Munka1'!J343</f>
        <v>30</v>
      </c>
      <c r="D33" s="90">
        <f>'[4]Munka1'!K343</f>
        <v>141</v>
      </c>
      <c r="E33" s="94">
        <f aca="true" t="shared" si="5" ref="E33:E38">B33+C33+D33</f>
        <v>224</v>
      </c>
      <c r="F33" s="94">
        <f aca="true" t="shared" si="6" ref="F33:F38">E33-G33</f>
        <v>129</v>
      </c>
      <c r="G33" s="90">
        <f>'[5]ZAROALL'!$L174</f>
        <v>95</v>
      </c>
    </row>
    <row r="34" spans="1:7" s="80" customFormat="1" ht="15.75">
      <c r="A34" s="19" t="s">
        <v>26</v>
      </c>
      <c r="B34" s="20">
        <f>'[5]ZAROALL'!$K175</f>
        <v>175</v>
      </c>
      <c r="C34" s="85">
        <f>'[4]Munka1'!J344</f>
        <v>37</v>
      </c>
      <c r="D34" s="86">
        <f>'[4]Munka1'!K344</f>
        <v>99</v>
      </c>
      <c r="E34" s="86">
        <f t="shared" si="5"/>
        <v>311</v>
      </c>
      <c r="F34" s="86">
        <f t="shared" si="6"/>
        <v>160</v>
      </c>
      <c r="G34" s="20">
        <f>'[5]ZAROALL'!$L175</f>
        <v>151</v>
      </c>
    </row>
    <row r="35" spans="1:7" s="80" customFormat="1" ht="15.75">
      <c r="A35" s="93" t="s">
        <v>27</v>
      </c>
      <c r="B35" s="82">
        <f>'[5]ZAROALL'!$K176</f>
        <v>109</v>
      </c>
      <c r="C35" s="83">
        <f>'[4]Munka1'!J345</f>
        <v>13</v>
      </c>
      <c r="D35" s="84">
        <f>'[4]Munka1'!K345</f>
        <v>92</v>
      </c>
      <c r="E35" s="84">
        <f t="shared" si="5"/>
        <v>214</v>
      </c>
      <c r="F35" s="84">
        <f t="shared" si="6"/>
        <v>136</v>
      </c>
      <c r="G35" s="82">
        <f>'[5]ZAROALL'!$L176</f>
        <v>78</v>
      </c>
    </row>
    <row r="36" spans="1:7" s="80" customFormat="1" ht="15.75">
      <c r="A36" s="19" t="s">
        <v>28</v>
      </c>
      <c r="B36" s="20">
        <f>'[5]ZAROALL'!$K177</f>
        <v>16</v>
      </c>
      <c r="C36" s="85">
        <f>'[4]Munka1'!J346</f>
        <v>3</v>
      </c>
      <c r="D36" s="86">
        <f>'[4]Munka1'!K346</f>
        <v>100</v>
      </c>
      <c r="E36" s="86">
        <f t="shared" si="5"/>
        <v>119</v>
      </c>
      <c r="F36" s="86">
        <f t="shared" si="6"/>
        <v>102</v>
      </c>
      <c r="G36" s="20">
        <f>'[5]ZAROALL'!$L177</f>
        <v>17</v>
      </c>
    </row>
    <row r="37" spans="1:7" s="80" customFormat="1" ht="15.75">
      <c r="A37" s="93" t="s">
        <v>29</v>
      </c>
      <c r="B37" s="82">
        <f>'[5]ZAROALL'!$K178</f>
        <v>27</v>
      </c>
      <c r="C37" s="83">
        <f>'[4]Munka1'!J347</f>
        <v>3</v>
      </c>
      <c r="D37" s="84">
        <f>'[4]Munka1'!K347</f>
        <v>40</v>
      </c>
      <c r="E37" s="84">
        <f t="shared" si="5"/>
        <v>70</v>
      </c>
      <c r="F37" s="84">
        <f t="shared" si="6"/>
        <v>41</v>
      </c>
      <c r="G37" s="82">
        <f>'[5]ZAROALL'!$L178</f>
        <v>29</v>
      </c>
    </row>
    <row r="38" spans="1:7" s="80" customFormat="1" ht="15.75">
      <c r="A38" s="19" t="s">
        <v>30</v>
      </c>
      <c r="B38" s="20">
        <f>'[5]ZAROALL'!$K179</f>
        <v>95</v>
      </c>
      <c r="C38" s="85">
        <f>'[4]Munka1'!J348</f>
        <v>13</v>
      </c>
      <c r="D38" s="86">
        <f>'[4]Munka1'!K348</f>
        <v>83</v>
      </c>
      <c r="E38" s="86">
        <f t="shared" si="5"/>
        <v>191</v>
      </c>
      <c r="F38" s="86">
        <f t="shared" si="6"/>
        <v>94</v>
      </c>
      <c r="G38" s="20">
        <f>'[5]ZAROALL'!$L179</f>
        <v>97</v>
      </c>
    </row>
    <row r="39" spans="1:9" s="80" customFormat="1" ht="15.75">
      <c r="A39" s="91" t="s">
        <v>31</v>
      </c>
      <c r="B39" s="92">
        <f aca="true" t="shared" si="7" ref="B39:G39">SUM(B33:B38)</f>
        <v>475</v>
      </c>
      <c r="C39" s="95">
        <f t="shared" si="7"/>
        <v>99</v>
      </c>
      <c r="D39" s="96">
        <f t="shared" si="7"/>
        <v>555</v>
      </c>
      <c r="E39" s="96">
        <f>SUM(E33:E38)</f>
        <v>1129</v>
      </c>
      <c r="F39" s="96">
        <f>SUM(F33:F38)</f>
        <v>662</v>
      </c>
      <c r="G39" s="92">
        <f t="shared" si="7"/>
        <v>467</v>
      </c>
      <c r="H39" s="79"/>
      <c r="I39" s="79"/>
    </row>
    <row r="40" spans="1:7" s="80" customFormat="1" ht="33.75" customHeight="1">
      <c r="A40" s="97" t="s">
        <v>32</v>
      </c>
      <c r="B40" s="98">
        <f aca="true" t="shared" si="8" ref="B40:G40">B39+B31+B23</f>
        <v>3480</v>
      </c>
      <c r="C40" s="98">
        <f t="shared" si="8"/>
        <v>1113</v>
      </c>
      <c r="D40" s="98">
        <f t="shared" si="8"/>
        <v>3120</v>
      </c>
      <c r="E40" s="98">
        <f>E39+E31+E23</f>
        <v>7713</v>
      </c>
      <c r="F40" s="98">
        <f t="shared" si="8"/>
        <v>4793</v>
      </c>
      <c r="G40" s="98">
        <f t="shared" si="8"/>
        <v>2920</v>
      </c>
    </row>
    <row r="41" ht="15.75">
      <c r="D41" s="99"/>
    </row>
    <row r="42" spans="3:4" ht="15.75">
      <c r="C42" s="99"/>
      <c r="D42" s="99">
        <f>SUM(C40:D40)</f>
        <v>4233</v>
      </c>
    </row>
    <row r="43" ht="15.75">
      <c r="C43" s="99"/>
    </row>
  </sheetData>
  <mergeCells count="12">
    <mergeCell ref="A24:G24"/>
    <mergeCell ref="A7:G7"/>
    <mergeCell ref="A32:G32"/>
    <mergeCell ref="A1:G1"/>
    <mergeCell ref="A2:G2"/>
    <mergeCell ref="A3:G3"/>
    <mergeCell ref="B4:B6"/>
    <mergeCell ref="C4:D4"/>
    <mergeCell ref="E4:E6"/>
    <mergeCell ref="F4:F6"/>
    <mergeCell ref="G4:G6"/>
    <mergeCell ref="C6:D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3">
      <selection activeCell="N32" sqref="N32"/>
    </sheetView>
  </sheetViews>
  <sheetFormatPr defaultColWidth="9.33203125" defaultRowHeight="12.75"/>
  <cols>
    <col min="1" max="1" width="15" style="0" customWidth="1"/>
  </cols>
  <sheetData>
    <row r="1" spans="1:9" ht="40.5" customHeight="1">
      <c r="A1" s="182" t="s">
        <v>110</v>
      </c>
      <c r="B1" s="182"/>
      <c r="C1" s="182"/>
      <c r="D1" s="182"/>
      <c r="E1" s="182"/>
      <c r="F1" s="182"/>
      <c r="G1" s="182"/>
      <c r="H1" s="182"/>
      <c r="I1" s="182"/>
    </row>
    <row r="2" spans="1:9" ht="12.75">
      <c r="A2" s="183" t="s">
        <v>92</v>
      </c>
      <c r="B2" s="187" t="s">
        <v>93</v>
      </c>
      <c r="C2" s="188"/>
      <c r="D2" s="188"/>
      <c r="E2" s="188"/>
      <c r="F2" s="187" t="s">
        <v>94</v>
      </c>
      <c r="G2" s="188"/>
      <c r="H2" s="194"/>
      <c r="I2" s="195"/>
    </row>
    <row r="3" spans="1:9" ht="12.75">
      <c r="A3" s="184"/>
      <c r="B3" s="189"/>
      <c r="C3" s="190"/>
      <c r="D3" s="191"/>
      <c r="E3" s="191"/>
      <c r="F3" s="196"/>
      <c r="G3" s="197"/>
      <c r="H3" s="197"/>
      <c r="I3" s="198"/>
    </row>
    <row r="4" spans="1:9" ht="12.75">
      <c r="A4" s="185"/>
      <c r="B4" s="192"/>
      <c r="C4" s="193"/>
      <c r="D4" s="193"/>
      <c r="E4" s="193"/>
      <c r="F4" s="199"/>
      <c r="G4" s="200"/>
      <c r="H4" s="200"/>
      <c r="I4" s="201"/>
    </row>
    <row r="5" spans="1:9" ht="40.5" customHeight="1">
      <c r="A5" s="185"/>
      <c r="B5" s="126" t="s">
        <v>115</v>
      </c>
      <c r="C5" s="116" t="s">
        <v>21</v>
      </c>
      <c r="D5" s="116" t="s">
        <v>95</v>
      </c>
      <c r="E5" s="202" t="s">
        <v>116</v>
      </c>
      <c r="F5" s="126" t="s">
        <v>115</v>
      </c>
      <c r="G5" s="116" t="s">
        <v>21</v>
      </c>
      <c r="H5" s="116" t="s">
        <v>95</v>
      </c>
      <c r="I5" s="202" t="s">
        <v>116</v>
      </c>
    </row>
    <row r="6" spans="1:9" ht="14.25" customHeight="1">
      <c r="A6" s="186"/>
      <c r="B6" s="204" t="s">
        <v>96</v>
      </c>
      <c r="C6" s="205"/>
      <c r="D6" s="206"/>
      <c r="E6" s="203"/>
      <c r="F6" s="204" t="s">
        <v>96</v>
      </c>
      <c r="G6" s="205"/>
      <c r="H6" s="206"/>
      <c r="I6" s="203"/>
    </row>
    <row r="7" spans="1:9" ht="21" customHeight="1">
      <c r="A7" s="179" t="s">
        <v>109</v>
      </c>
      <c r="B7" s="180"/>
      <c r="C7" s="180"/>
      <c r="D7" s="180"/>
      <c r="E7" s="180"/>
      <c r="F7" s="180"/>
      <c r="G7" s="180"/>
      <c r="H7" s="180"/>
      <c r="I7" s="181"/>
    </row>
    <row r="8" spans="1:9" ht="15">
      <c r="A8" s="109" t="s">
        <v>97</v>
      </c>
      <c r="B8" s="120">
        <v>5</v>
      </c>
      <c r="C8" s="120">
        <v>2</v>
      </c>
      <c r="D8" s="120">
        <v>1</v>
      </c>
      <c r="E8" s="120">
        <f aca="true" t="shared" si="0" ref="E8:E19">SUM(B8:D8)</f>
        <v>8</v>
      </c>
      <c r="F8" s="120">
        <v>395</v>
      </c>
      <c r="G8" s="120">
        <v>277</v>
      </c>
      <c r="H8" s="120">
        <v>20</v>
      </c>
      <c r="I8" s="120">
        <f aca="true" t="shared" si="1" ref="I8:I19">SUM(F8:H8)</f>
        <v>692</v>
      </c>
    </row>
    <row r="9" spans="1:9" ht="15">
      <c r="A9" s="110" t="s">
        <v>98</v>
      </c>
      <c r="B9" s="121">
        <v>3</v>
      </c>
      <c r="C9" s="121">
        <v>4</v>
      </c>
      <c r="D9" s="121">
        <v>4</v>
      </c>
      <c r="E9" s="121">
        <f t="shared" si="0"/>
        <v>11</v>
      </c>
      <c r="F9" s="121">
        <v>153</v>
      </c>
      <c r="G9" s="121">
        <v>79</v>
      </c>
      <c r="H9" s="121">
        <v>252</v>
      </c>
      <c r="I9" s="121">
        <f t="shared" si="1"/>
        <v>484</v>
      </c>
    </row>
    <row r="10" spans="1:9" ht="15">
      <c r="A10" s="111" t="s">
        <v>99</v>
      </c>
      <c r="B10" s="122">
        <v>6</v>
      </c>
      <c r="C10" s="122">
        <v>6</v>
      </c>
      <c r="D10" s="122">
        <v>1</v>
      </c>
      <c r="E10" s="122">
        <f t="shared" si="0"/>
        <v>13</v>
      </c>
      <c r="F10" s="122">
        <v>329</v>
      </c>
      <c r="G10" s="122">
        <v>333</v>
      </c>
      <c r="H10" s="122">
        <v>24</v>
      </c>
      <c r="I10" s="122">
        <f t="shared" si="1"/>
        <v>686</v>
      </c>
    </row>
    <row r="11" spans="1:9" ht="15">
      <c r="A11" s="110" t="s">
        <v>100</v>
      </c>
      <c r="B11" s="123"/>
      <c r="C11" s="121">
        <v>1</v>
      </c>
      <c r="D11" s="121">
        <v>2</v>
      </c>
      <c r="E11" s="121">
        <f t="shared" si="0"/>
        <v>3</v>
      </c>
      <c r="F11" s="121"/>
      <c r="G11" s="121">
        <v>30</v>
      </c>
      <c r="H11" s="121">
        <v>162</v>
      </c>
      <c r="I11" s="121">
        <f t="shared" si="1"/>
        <v>192</v>
      </c>
    </row>
    <row r="12" spans="1:9" ht="15">
      <c r="A12" s="111" t="s">
        <v>101</v>
      </c>
      <c r="B12" s="124">
        <v>7</v>
      </c>
      <c r="C12" s="122">
        <v>3</v>
      </c>
      <c r="D12" s="122">
        <v>2</v>
      </c>
      <c r="E12" s="122">
        <f t="shared" si="0"/>
        <v>12</v>
      </c>
      <c r="F12" s="122">
        <v>332</v>
      </c>
      <c r="G12" s="122">
        <v>109</v>
      </c>
      <c r="H12" s="122">
        <v>22</v>
      </c>
      <c r="I12" s="122">
        <f t="shared" si="1"/>
        <v>463</v>
      </c>
    </row>
    <row r="13" spans="1:9" ht="15">
      <c r="A13" s="110" t="s">
        <v>102</v>
      </c>
      <c r="B13" s="123">
        <v>1</v>
      </c>
      <c r="C13" s="121">
        <v>2</v>
      </c>
      <c r="D13" s="121"/>
      <c r="E13" s="121">
        <f t="shared" si="0"/>
        <v>3</v>
      </c>
      <c r="F13" s="121">
        <v>9</v>
      </c>
      <c r="G13" s="121">
        <v>2</v>
      </c>
      <c r="H13" s="121"/>
      <c r="I13" s="121">
        <f t="shared" si="1"/>
        <v>11</v>
      </c>
    </row>
    <row r="14" spans="1:9" ht="15">
      <c r="A14" s="111" t="s">
        <v>103</v>
      </c>
      <c r="B14" s="124">
        <v>2</v>
      </c>
      <c r="C14" s="122">
        <v>3</v>
      </c>
      <c r="D14" s="122">
        <v>1</v>
      </c>
      <c r="E14" s="122">
        <f t="shared" si="0"/>
        <v>6</v>
      </c>
      <c r="F14" s="122">
        <v>717</v>
      </c>
      <c r="G14" s="122">
        <v>142</v>
      </c>
      <c r="H14" s="122">
        <v>29</v>
      </c>
      <c r="I14" s="122">
        <f t="shared" si="1"/>
        <v>888</v>
      </c>
    </row>
    <row r="15" spans="1:9" ht="15">
      <c r="A15" s="110" t="s">
        <v>104</v>
      </c>
      <c r="B15" s="123">
        <v>3</v>
      </c>
      <c r="C15" s="121">
        <v>3</v>
      </c>
      <c r="D15" s="121">
        <v>0</v>
      </c>
      <c r="E15" s="121">
        <f t="shared" si="0"/>
        <v>6</v>
      </c>
      <c r="F15" s="121">
        <v>89</v>
      </c>
      <c r="G15" s="121">
        <v>186</v>
      </c>
      <c r="H15" s="121">
        <v>0</v>
      </c>
      <c r="I15" s="121">
        <f t="shared" si="1"/>
        <v>275</v>
      </c>
    </row>
    <row r="16" spans="1:9" ht="15">
      <c r="A16" s="111" t="s">
        <v>105</v>
      </c>
      <c r="B16" s="124">
        <v>1</v>
      </c>
      <c r="C16" s="122">
        <v>0</v>
      </c>
      <c r="D16" s="122">
        <v>1</v>
      </c>
      <c r="E16" s="122">
        <f t="shared" si="0"/>
        <v>2</v>
      </c>
      <c r="F16" s="122">
        <v>98</v>
      </c>
      <c r="G16" s="122">
        <v>0</v>
      </c>
      <c r="H16" s="122">
        <v>77</v>
      </c>
      <c r="I16" s="122">
        <f t="shared" si="1"/>
        <v>175</v>
      </c>
    </row>
    <row r="17" spans="1:9" ht="15">
      <c r="A17" s="110" t="s">
        <v>106</v>
      </c>
      <c r="B17" s="123">
        <v>0</v>
      </c>
      <c r="C17" s="121">
        <v>1</v>
      </c>
      <c r="D17" s="121">
        <v>0</v>
      </c>
      <c r="E17" s="121">
        <f t="shared" si="0"/>
        <v>1</v>
      </c>
      <c r="F17" s="121">
        <v>0</v>
      </c>
      <c r="G17" s="121">
        <v>50</v>
      </c>
      <c r="H17" s="121">
        <v>0</v>
      </c>
      <c r="I17" s="121">
        <f t="shared" si="1"/>
        <v>50</v>
      </c>
    </row>
    <row r="18" spans="1:9" ht="15">
      <c r="A18" s="111" t="s">
        <v>107</v>
      </c>
      <c r="B18" s="124">
        <v>10</v>
      </c>
      <c r="C18" s="122">
        <v>1</v>
      </c>
      <c r="D18" s="122">
        <v>2</v>
      </c>
      <c r="E18" s="122">
        <f t="shared" si="0"/>
        <v>13</v>
      </c>
      <c r="F18" s="122">
        <v>76</v>
      </c>
      <c r="G18" s="122">
        <v>2</v>
      </c>
      <c r="H18" s="122">
        <v>177</v>
      </c>
      <c r="I18" s="122">
        <f t="shared" si="1"/>
        <v>255</v>
      </c>
    </row>
    <row r="19" spans="1:9" ht="15">
      <c r="A19" s="110" t="s">
        <v>108</v>
      </c>
      <c r="B19" s="123">
        <v>2</v>
      </c>
      <c r="C19" s="121">
        <v>4</v>
      </c>
      <c r="D19" s="121"/>
      <c r="E19" s="121">
        <f t="shared" si="0"/>
        <v>6</v>
      </c>
      <c r="F19" s="121">
        <v>90</v>
      </c>
      <c r="G19" s="121">
        <v>79</v>
      </c>
      <c r="H19" s="121"/>
      <c r="I19" s="121">
        <f t="shared" si="1"/>
        <v>169</v>
      </c>
    </row>
    <row r="20" spans="1:9" ht="14.25">
      <c r="A20" s="112" t="s">
        <v>114</v>
      </c>
      <c r="B20" s="117">
        <f aca="true" t="shared" si="2" ref="B20:H20">SUM(B8:B19)</f>
        <v>40</v>
      </c>
      <c r="C20" s="118">
        <f t="shared" si="2"/>
        <v>30</v>
      </c>
      <c r="D20" s="118">
        <f t="shared" si="2"/>
        <v>14</v>
      </c>
      <c r="E20" s="118">
        <f t="shared" si="2"/>
        <v>84</v>
      </c>
      <c r="F20" s="118">
        <f t="shared" si="2"/>
        <v>2288</v>
      </c>
      <c r="G20" s="118">
        <f t="shared" si="2"/>
        <v>1289</v>
      </c>
      <c r="H20" s="118">
        <f t="shared" si="2"/>
        <v>763</v>
      </c>
      <c r="I20" s="119">
        <f>SUM(F20:H20)</f>
        <v>4340</v>
      </c>
    </row>
    <row r="21" spans="1:9" ht="21.75" customHeight="1">
      <c r="A21" s="179" t="s">
        <v>113</v>
      </c>
      <c r="B21" s="180"/>
      <c r="C21" s="180"/>
      <c r="D21" s="180"/>
      <c r="E21" s="180"/>
      <c r="F21" s="180"/>
      <c r="G21" s="180"/>
      <c r="H21" s="180"/>
      <c r="I21" s="181"/>
    </row>
    <row r="22" spans="1:9" ht="15">
      <c r="A22" s="113" t="s">
        <v>97</v>
      </c>
      <c r="B22" s="120">
        <v>1</v>
      </c>
      <c r="C22" s="120">
        <v>1</v>
      </c>
      <c r="D22" s="120">
        <v>0</v>
      </c>
      <c r="E22" s="120">
        <f aca="true" t="shared" si="3" ref="E22:E27">SUM(B22:D22)</f>
        <v>2</v>
      </c>
      <c r="F22" s="120">
        <v>28</v>
      </c>
      <c r="G22" s="120">
        <v>13</v>
      </c>
      <c r="H22" s="120">
        <v>0</v>
      </c>
      <c r="I22" s="120">
        <f aca="true" t="shared" si="4" ref="I22:I27">SUM(F22:H22)</f>
        <v>41</v>
      </c>
    </row>
    <row r="23" spans="1:9" ht="15">
      <c r="A23" s="114" t="s">
        <v>98</v>
      </c>
      <c r="B23" s="121">
        <v>1</v>
      </c>
      <c r="C23" s="121">
        <v>1</v>
      </c>
      <c r="D23" s="121">
        <v>0</v>
      </c>
      <c r="E23" s="121">
        <f t="shared" si="3"/>
        <v>2</v>
      </c>
      <c r="F23" s="121">
        <v>93</v>
      </c>
      <c r="G23" s="121">
        <v>29</v>
      </c>
      <c r="H23" s="121">
        <v>0</v>
      </c>
      <c r="I23" s="121">
        <f t="shared" si="4"/>
        <v>122</v>
      </c>
    </row>
    <row r="24" spans="1:9" ht="15">
      <c r="A24" s="115" t="s">
        <v>99</v>
      </c>
      <c r="B24" s="122">
        <v>2</v>
      </c>
      <c r="C24" s="122">
        <v>0</v>
      </c>
      <c r="D24" s="122">
        <v>1</v>
      </c>
      <c r="E24" s="122">
        <f t="shared" si="3"/>
        <v>3</v>
      </c>
      <c r="F24" s="122">
        <v>44</v>
      </c>
      <c r="G24" s="122">
        <v>0</v>
      </c>
      <c r="H24" s="122">
        <v>35</v>
      </c>
      <c r="I24" s="122">
        <f t="shared" si="4"/>
        <v>79</v>
      </c>
    </row>
    <row r="25" spans="1:9" ht="15">
      <c r="A25" s="110" t="s">
        <v>100</v>
      </c>
      <c r="B25" s="123">
        <v>0</v>
      </c>
      <c r="C25" s="121">
        <v>1</v>
      </c>
      <c r="D25" s="121">
        <v>0</v>
      </c>
      <c r="E25" s="121">
        <f t="shared" si="3"/>
        <v>1</v>
      </c>
      <c r="F25" s="121">
        <v>0</v>
      </c>
      <c r="G25" s="121">
        <v>35</v>
      </c>
      <c r="H25" s="121">
        <v>0</v>
      </c>
      <c r="I25" s="121">
        <f t="shared" si="4"/>
        <v>35</v>
      </c>
    </row>
    <row r="26" spans="1:9" ht="15">
      <c r="A26" s="111" t="s">
        <v>101</v>
      </c>
      <c r="B26" s="124">
        <v>1</v>
      </c>
      <c r="C26" s="122">
        <v>0</v>
      </c>
      <c r="D26" s="122">
        <v>1</v>
      </c>
      <c r="E26" s="122">
        <f t="shared" si="3"/>
        <v>2</v>
      </c>
      <c r="F26" s="122">
        <v>19</v>
      </c>
      <c r="G26" s="122">
        <v>0</v>
      </c>
      <c r="H26" s="122">
        <v>100</v>
      </c>
      <c r="I26" s="122">
        <f t="shared" si="4"/>
        <v>119</v>
      </c>
    </row>
    <row r="27" spans="1:9" ht="15">
      <c r="A27" s="110" t="s">
        <v>102</v>
      </c>
      <c r="B27" s="123">
        <v>1</v>
      </c>
      <c r="C27" s="121">
        <v>2</v>
      </c>
      <c r="D27" s="121">
        <v>1</v>
      </c>
      <c r="E27" s="121">
        <f t="shared" si="3"/>
        <v>4</v>
      </c>
      <c r="F27" s="121">
        <v>23</v>
      </c>
      <c r="G27" s="121">
        <v>72</v>
      </c>
      <c r="H27" s="121">
        <v>20</v>
      </c>
      <c r="I27" s="121">
        <f t="shared" si="4"/>
        <v>115</v>
      </c>
    </row>
    <row r="28" spans="1:9" ht="15">
      <c r="A28" s="111" t="s">
        <v>103</v>
      </c>
      <c r="B28" s="124">
        <v>1</v>
      </c>
      <c r="C28" s="122">
        <v>1</v>
      </c>
      <c r="D28" s="122">
        <v>1</v>
      </c>
      <c r="E28" s="122">
        <f aca="true" t="shared" si="5" ref="E28:E33">SUM(B28:D28)</f>
        <v>3</v>
      </c>
      <c r="F28" s="122">
        <v>13</v>
      </c>
      <c r="G28" s="122">
        <v>26</v>
      </c>
      <c r="H28" s="122">
        <v>73</v>
      </c>
      <c r="I28" s="122">
        <f aca="true" t="shared" si="6" ref="I28:I33">SUM(F28:H28)</f>
        <v>112</v>
      </c>
    </row>
    <row r="29" spans="1:9" ht="15">
      <c r="A29" s="110" t="s">
        <v>104</v>
      </c>
      <c r="B29" s="123">
        <v>0</v>
      </c>
      <c r="C29" s="121">
        <v>1</v>
      </c>
      <c r="D29" s="121">
        <v>0</v>
      </c>
      <c r="E29" s="121">
        <f t="shared" si="5"/>
        <v>1</v>
      </c>
      <c r="F29" s="121">
        <v>0</v>
      </c>
      <c r="G29" s="121">
        <v>16</v>
      </c>
      <c r="H29" s="121">
        <v>0</v>
      </c>
      <c r="I29" s="121">
        <f t="shared" si="6"/>
        <v>16</v>
      </c>
    </row>
    <row r="30" spans="1:9" ht="15">
      <c r="A30" s="111" t="s">
        <v>105</v>
      </c>
      <c r="B30" s="124">
        <v>1</v>
      </c>
      <c r="C30" s="122">
        <v>0</v>
      </c>
      <c r="D30" s="122">
        <v>0</v>
      </c>
      <c r="E30" s="122">
        <f t="shared" si="5"/>
        <v>1</v>
      </c>
      <c r="F30" s="122">
        <v>116</v>
      </c>
      <c r="G30" s="122">
        <v>0</v>
      </c>
      <c r="H30" s="122">
        <v>0</v>
      </c>
      <c r="I30" s="122">
        <f t="shared" si="6"/>
        <v>116</v>
      </c>
    </row>
    <row r="31" spans="1:9" ht="15">
      <c r="A31" s="110" t="s">
        <v>106</v>
      </c>
      <c r="B31" s="123">
        <v>1</v>
      </c>
      <c r="C31" s="121">
        <v>2</v>
      </c>
      <c r="D31" s="121">
        <v>1</v>
      </c>
      <c r="E31" s="121">
        <f t="shared" si="5"/>
        <v>4</v>
      </c>
      <c r="F31" s="121">
        <v>38</v>
      </c>
      <c r="G31" s="121">
        <v>46</v>
      </c>
      <c r="H31" s="121">
        <v>15</v>
      </c>
      <c r="I31" s="121">
        <f t="shared" si="6"/>
        <v>99</v>
      </c>
    </row>
    <row r="32" spans="1:9" ht="15">
      <c r="A32" s="111" t="s">
        <v>107</v>
      </c>
      <c r="B32" s="124">
        <v>2</v>
      </c>
      <c r="C32" s="122">
        <v>0</v>
      </c>
      <c r="D32" s="122">
        <v>0</v>
      </c>
      <c r="E32" s="122">
        <f t="shared" si="5"/>
        <v>2</v>
      </c>
      <c r="F32" s="122">
        <v>46</v>
      </c>
      <c r="G32" s="122">
        <v>0</v>
      </c>
      <c r="H32" s="122">
        <v>0</v>
      </c>
      <c r="I32" s="122">
        <f t="shared" si="6"/>
        <v>46</v>
      </c>
    </row>
    <row r="33" spans="1:9" ht="15">
      <c r="A33" s="110" t="s">
        <v>108</v>
      </c>
      <c r="B33" s="123"/>
      <c r="C33" s="121"/>
      <c r="D33" s="121"/>
      <c r="E33" s="121">
        <f t="shared" si="5"/>
        <v>0</v>
      </c>
      <c r="F33" s="121"/>
      <c r="G33" s="121"/>
      <c r="H33" s="121"/>
      <c r="I33" s="121">
        <f t="shared" si="6"/>
        <v>0</v>
      </c>
    </row>
    <row r="34" spans="1:9" ht="14.25">
      <c r="A34" s="112" t="s">
        <v>113</v>
      </c>
      <c r="B34" s="125">
        <f>SUM(B22:B33)</f>
        <v>11</v>
      </c>
      <c r="C34" s="125">
        <f aca="true" t="shared" si="7" ref="C34:I34">SUM(C22:C33)</f>
        <v>9</v>
      </c>
      <c r="D34" s="125">
        <f t="shared" si="7"/>
        <v>5</v>
      </c>
      <c r="E34" s="125">
        <f t="shared" si="7"/>
        <v>25</v>
      </c>
      <c r="F34" s="125">
        <f t="shared" si="7"/>
        <v>420</v>
      </c>
      <c r="G34" s="125">
        <f t="shared" si="7"/>
        <v>237</v>
      </c>
      <c r="H34" s="125">
        <f t="shared" si="7"/>
        <v>243</v>
      </c>
      <c r="I34" s="125">
        <f t="shared" si="7"/>
        <v>900</v>
      </c>
    </row>
  </sheetData>
  <mergeCells count="10">
    <mergeCell ref="A7:I7"/>
    <mergeCell ref="A21:I21"/>
    <mergeCell ref="A1:I1"/>
    <mergeCell ref="A2:A6"/>
    <mergeCell ref="B2:E4"/>
    <mergeCell ref="F2:I4"/>
    <mergeCell ref="E5:E6"/>
    <mergeCell ref="I5:I6"/>
    <mergeCell ref="B6:D6"/>
    <mergeCell ref="F6:H6"/>
  </mergeCells>
  <printOptions horizontalCentered="1"/>
  <pageMargins left="0.7874015748031497" right="0.7874015748031497" top="0.87" bottom="0.984251968503937" header="0.5118110236220472" footer="0.5118110236220472"/>
  <pageSetup horizontalDpi="600" verticalDpi="600" orientation="portrait" paperSize="9" r:id="rId1"/>
  <headerFooter alignWithMargins="0">
    <oddHeader>&amp;R&amp;"Times New Roman,Dőlt"8.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KelemenE</cp:lastModifiedBy>
  <cp:lastPrinted>2010-12-02T16:04:44Z</cp:lastPrinted>
  <dcterms:created xsi:type="dcterms:W3CDTF">2007-02-20T11:04:25Z</dcterms:created>
  <dcterms:modified xsi:type="dcterms:W3CDTF">2010-12-06T11:38:11Z</dcterms:modified>
  <cp:category/>
  <cp:version/>
  <cp:contentType/>
  <cp:contentStatus/>
</cp:coreProperties>
</file>