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868" activeTab="0"/>
  </bookViews>
  <sheets>
    <sheet name="regisztráltak" sheetId="1" r:id="rId1"/>
    <sheet name="pályakezdők" sheetId="2" r:id="rId2"/>
    <sheet name="régió" sheetId="3" r:id="rId3"/>
    <sheet name="régió_pk" sheetId="4" r:id="rId4"/>
    <sheet name="borsod" sheetId="5" r:id="rId5"/>
    <sheet name="borsod_pk" sheetId="6" r:id="rId6"/>
    <sheet name="heves" sheetId="7" r:id="rId7"/>
    <sheet name="heves_pk" sheetId="8" r:id="rId8"/>
    <sheet name="nograd" sheetId="9" r:id="rId9"/>
    <sheet name="nograd_pk" sheetId="10" r:id="rId10"/>
    <sheet name="állás" sheetId="11" r:id="rId11"/>
    <sheet name="létszámleépíté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0">'állás'!$A$1:$G$41</definedName>
    <definedName name="_xlnm.Print_Area" localSheetId="4">'borsod'!$A$1:$D$42</definedName>
    <definedName name="_xlnm.Print_Area" localSheetId="5">'borsod_pk'!$A$1:$D$40</definedName>
    <definedName name="_xlnm.Print_Area" localSheetId="6">'heves'!$A$1:$D$42</definedName>
    <definedName name="_xlnm.Print_Area" localSheetId="7">'heves_pk'!$A$1:$D$40</definedName>
    <definedName name="_xlnm.Print_Area" localSheetId="8">'nograd'!$A$1:$D$42</definedName>
    <definedName name="_xlnm.Print_Area" localSheetId="9">'nograd_pk'!$A$1:$D$40</definedName>
    <definedName name="_xlnm.Print_Area" localSheetId="1">'pályakezdők'!$A$1:$F$43</definedName>
    <definedName name="_xlnm.Print_Area" localSheetId="2">'régió'!$A$1:$D$42</definedName>
    <definedName name="_xlnm.Print_Area" localSheetId="3">'régió_pk'!$A$1:$D$40</definedName>
    <definedName name="_xlnm.Print_Area" localSheetId="0">'regisztráltak'!$A$1:$F$43</definedName>
  </definedNames>
  <calcPr fullCalcOnLoad="1"/>
</workbook>
</file>

<file path=xl/sharedStrings.xml><?xml version="1.0" encoding="utf-8"?>
<sst xmlns="http://schemas.openxmlformats.org/spreadsheetml/2006/main" count="528" uniqueCount="121">
  <si>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</si>
  <si>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</si>
  <si>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</si>
  <si>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</si>
  <si>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</si>
  <si>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</si>
  <si>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</si>
  <si>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</si>
  <si>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</si>
  <si>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</si>
  <si>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</si>
  <si>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</si>
  <si>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</si>
  <si>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</si>
  <si>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</si>
  <si>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</si>
  <si>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</si>
  <si>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</si>
  <si>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</si>
  <si>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</si>
  <si>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</si>
  <si>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</si>
  <si>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</si>
  <si>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</si>
  <si>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</si>
  <si>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</si>
  <si>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</si>
  <si>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</si>
  <si>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</si>
  <si>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</si>
  <si>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</si>
  <si>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</si>
  <si>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</si>
  <si>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</si>
  <si>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</si>
  <si>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</si>
  <si>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</si>
  <si>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</si>
  <si>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</si>
  <si>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</si>
  <si>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</si>
  <si>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</si>
  <si>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</si>
  <si>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</si>
  <si>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</si>
  <si>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</si>
  <si>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</si>
  <si>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</si>
  <si>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</si>
  <si>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</si>
  <si>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</si>
  <si>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</si>
  <si>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</si>
  <si>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</si>
  <si>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</si>
  <si>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</si>
  <si>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</si>
  <si>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</si>
  <si>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</si>
  <si>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</si>
  <si>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</si>
  <si>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</si>
  <si>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</si>
  <si>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</si>
  <si>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</si>
  <si>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</si>
  <si>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</si>
  <si>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</si>
  <si>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</si>
  <si>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</si>
  <si>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</si>
  <si>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</si>
  <si>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</si>
  <si>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</si>
  <si>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</si>
  <si>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</si>
  <si>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</si>
  <si>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</si>
  <si>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</si>
  <si>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</si>
  <si>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</si>
  <si>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</si>
  <si>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</si>
  <si>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</si>
  <si>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</si>
  <si>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</si>
  <si>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</si>
  <si>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</si>
  <si>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</si>
  <si>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</si>
  <si>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</si>
  <si>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</si>
  <si>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</si>
  <si>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</si>
  <si>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</si>
  <si>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</si>
  <si>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</si>
  <si>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</si>
  <si>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</si>
  <si>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</si>
  <si>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</si>
  <si>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</si>
  <si>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</si>
  <si>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</si>
  <si>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</si>
  <si>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</si>
  <si>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</si>
  <si>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</si>
  <si>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</si>
  <si>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</si>
  <si>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</si>
  <si>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</si>
  <si>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 xml:space="preserve">   Bérpótló juttatás (RÁT-tal együtt)*</t>
  </si>
  <si>
    <t xml:space="preserve">   Álláskeresési járadék</t>
  </si>
  <si>
    <t xml:space="preserve">   Álláskeresési segély </t>
  </si>
  <si>
    <t>A Borsod-Abaúj-Zemplén, Heves, Illetve Nógrád Megyei Kormányhivatal Munkaügyi Központjához beérkezett csoportos létszámleépítési bejelentések alakulása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</si>
  <si>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</si>
  <si>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</si>
  <si>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</si>
  <si>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</si>
  <si>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2011. december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</si>
</sst>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0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1" xfId="2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20" applyFont="1" applyAlignment="1">
      <alignment vertical="center"/>
      <protection/>
    </xf>
    <xf numFmtId="0" fontId="7" fillId="0" borderId="12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1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9" fillId="0" borderId="12" xfId="21" applyFont="1" applyBorder="1" applyAlignment="1">
      <alignment vertical="center"/>
      <protection/>
    </xf>
    <xf numFmtId="0" fontId="6" fillId="0" borderId="11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2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13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1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6</xdr:col>
      <xdr:colOff>647700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51435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/>
            <a:t>adatok: főben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Adattarhazbol_leszedett%20adatok\pk_saj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M173">
            <v>37490</v>
          </cell>
        </row>
        <row r="174">
          <cell r="M174">
            <v>31132</v>
          </cell>
        </row>
        <row r="175">
          <cell r="M175">
            <v>68622</v>
          </cell>
        </row>
        <row r="182">
          <cell r="M182">
            <v>68622</v>
          </cell>
        </row>
        <row r="184">
          <cell r="M184">
            <v>1747</v>
          </cell>
        </row>
        <row r="185">
          <cell r="M185">
            <v>9789</v>
          </cell>
        </row>
        <row r="186">
          <cell r="M186">
            <v>17196</v>
          </cell>
        </row>
        <row r="187">
          <cell r="M187">
            <v>17679</v>
          </cell>
        </row>
        <row r="188">
          <cell r="M188">
            <v>16607</v>
          </cell>
        </row>
        <row r="189">
          <cell r="M189">
            <v>5604</v>
          </cell>
        </row>
        <row r="192">
          <cell r="M192">
            <v>6649</v>
          </cell>
        </row>
        <row r="193">
          <cell r="M193">
            <v>26218</v>
          </cell>
        </row>
        <row r="194">
          <cell r="M194">
            <v>20300</v>
          </cell>
        </row>
        <row r="195">
          <cell r="M195">
            <v>8512</v>
          </cell>
        </row>
        <row r="196">
          <cell r="M196">
            <v>4781</v>
          </cell>
        </row>
        <row r="197">
          <cell r="M197">
            <v>2162</v>
          </cell>
        </row>
        <row r="198">
          <cell r="M198">
            <v>68622</v>
          </cell>
        </row>
        <row r="200">
          <cell r="M200">
            <v>20234</v>
          </cell>
        </row>
        <row r="201">
          <cell r="M201">
            <v>12114</v>
          </cell>
        </row>
        <row r="202">
          <cell r="M202">
            <v>11545</v>
          </cell>
        </row>
        <row r="203">
          <cell r="M203">
            <v>12828</v>
          </cell>
        </row>
        <row r="204">
          <cell r="M204">
            <v>11901</v>
          </cell>
        </row>
        <row r="205">
          <cell r="M205">
            <v>68622</v>
          </cell>
        </row>
        <row r="207">
          <cell r="M207">
            <v>7913</v>
          </cell>
        </row>
        <row r="208">
          <cell r="M208">
            <v>7562</v>
          </cell>
        </row>
        <row r="209">
          <cell r="M209">
            <v>30313</v>
          </cell>
        </row>
        <row r="210">
          <cell r="M210">
            <v>22834</v>
          </cell>
        </row>
        <row r="211">
          <cell r="M211">
            <v>68622</v>
          </cell>
        </row>
        <row r="214">
          <cell r="M214">
            <v>35504</v>
          </cell>
        </row>
        <row r="215">
          <cell r="M215">
            <v>30629</v>
          </cell>
        </row>
        <row r="225">
          <cell r="M225">
            <v>1558</v>
          </cell>
        </row>
        <row r="226">
          <cell r="M226">
            <v>9795</v>
          </cell>
        </row>
        <row r="227">
          <cell r="M227">
            <v>16096</v>
          </cell>
        </row>
        <row r="228">
          <cell r="M228">
            <v>16837</v>
          </cell>
        </row>
        <row r="229">
          <cell r="M229">
            <v>15733</v>
          </cell>
        </row>
        <row r="230">
          <cell r="M230">
            <v>6114</v>
          </cell>
        </row>
        <row r="233">
          <cell r="M233">
            <v>6241</v>
          </cell>
        </row>
        <row r="234">
          <cell r="M234">
            <v>25003</v>
          </cell>
        </row>
        <row r="235">
          <cell r="M235">
            <v>19089</v>
          </cell>
        </row>
        <row r="236">
          <cell r="M236">
            <v>8608</v>
          </cell>
        </row>
        <row r="237">
          <cell r="M237">
            <v>4931</v>
          </cell>
        </row>
        <row r="238">
          <cell r="M238">
            <v>2261</v>
          </cell>
        </row>
        <row r="241">
          <cell r="M241">
            <v>23672</v>
          </cell>
        </row>
        <row r="242">
          <cell r="M242">
            <v>14939</v>
          </cell>
        </row>
        <row r="243">
          <cell r="M243">
            <v>11858</v>
          </cell>
        </row>
        <row r="244">
          <cell r="M244">
            <v>7810</v>
          </cell>
        </row>
        <row r="245">
          <cell r="M245">
            <v>7854</v>
          </cell>
        </row>
        <row r="248">
          <cell r="M248">
            <v>6999</v>
          </cell>
        </row>
        <row r="249">
          <cell r="M249">
            <v>567</v>
          </cell>
        </row>
        <row r="250">
          <cell r="M250">
            <v>32316</v>
          </cell>
        </row>
        <row r="251">
          <cell r="M251">
            <v>26251</v>
          </cell>
        </row>
      </sheetData>
      <sheetData sheetId="1">
        <row r="173">
          <cell r="M173">
            <v>11425</v>
          </cell>
        </row>
        <row r="174">
          <cell r="M174">
            <v>9793</v>
          </cell>
        </row>
        <row r="175">
          <cell r="M175">
            <v>21218</v>
          </cell>
        </row>
        <row r="182">
          <cell r="M182">
            <v>21218</v>
          </cell>
        </row>
        <row r="184">
          <cell r="M184">
            <v>461</v>
          </cell>
        </row>
        <row r="185">
          <cell r="M185">
            <v>2787</v>
          </cell>
        </row>
        <row r="186">
          <cell r="M186">
            <v>5453</v>
          </cell>
        </row>
        <row r="187">
          <cell r="M187">
            <v>5549</v>
          </cell>
        </row>
        <row r="188">
          <cell r="M188">
            <v>5232</v>
          </cell>
        </row>
        <row r="189">
          <cell r="M189">
            <v>1736</v>
          </cell>
        </row>
        <row r="192">
          <cell r="M192">
            <v>1812</v>
          </cell>
        </row>
        <row r="193">
          <cell r="M193">
            <v>7795</v>
          </cell>
        </row>
        <row r="194">
          <cell r="M194">
            <v>6202</v>
          </cell>
        </row>
        <row r="195">
          <cell r="M195">
            <v>3028</v>
          </cell>
        </row>
        <row r="196">
          <cell r="M196">
            <v>1457</v>
          </cell>
        </row>
        <row r="197">
          <cell r="M197">
            <v>924</v>
          </cell>
        </row>
        <row r="198">
          <cell r="M198">
            <v>21218</v>
          </cell>
        </row>
        <row r="200">
          <cell r="M200">
            <v>6792</v>
          </cell>
        </row>
        <row r="201">
          <cell r="M201">
            <v>4278</v>
          </cell>
        </row>
        <row r="202">
          <cell r="M202">
            <v>3903</v>
          </cell>
        </row>
        <row r="203">
          <cell r="M203">
            <v>4292</v>
          </cell>
        </row>
        <row r="204">
          <cell r="M204">
            <v>1953</v>
          </cell>
        </row>
        <row r="205">
          <cell r="M205">
            <v>21218</v>
          </cell>
        </row>
        <row r="207">
          <cell r="M207">
            <v>3650</v>
          </cell>
        </row>
        <row r="208">
          <cell r="M208">
            <v>2808</v>
          </cell>
        </row>
        <row r="209">
          <cell r="M209">
            <v>7732</v>
          </cell>
        </row>
        <row r="210">
          <cell r="M210">
            <v>7028</v>
          </cell>
        </row>
        <row r="211">
          <cell r="M211">
            <v>21218</v>
          </cell>
        </row>
        <row r="214">
          <cell r="M214">
            <v>10675</v>
          </cell>
        </row>
        <row r="215">
          <cell r="M215">
            <v>9918</v>
          </cell>
        </row>
        <row r="225">
          <cell r="M225">
            <v>448</v>
          </cell>
        </row>
        <row r="226">
          <cell r="M226">
            <v>2795</v>
          </cell>
        </row>
        <row r="227">
          <cell r="M227">
            <v>5280</v>
          </cell>
        </row>
        <row r="228">
          <cell r="M228">
            <v>5414</v>
          </cell>
        </row>
        <row r="229">
          <cell r="M229">
            <v>4826</v>
          </cell>
        </row>
        <row r="230">
          <cell r="M230">
            <v>1830</v>
          </cell>
        </row>
        <row r="233">
          <cell r="M233">
            <v>1593</v>
          </cell>
        </row>
        <row r="234">
          <cell r="M234">
            <v>7534</v>
          </cell>
        </row>
        <row r="235">
          <cell r="M235">
            <v>5845</v>
          </cell>
        </row>
        <row r="236">
          <cell r="M236">
            <v>3051</v>
          </cell>
        </row>
        <row r="237">
          <cell r="M237">
            <v>1565</v>
          </cell>
        </row>
        <row r="238">
          <cell r="M238">
            <v>1005</v>
          </cell>
        </row>
        <row r="241">
          <cell r="M241">
            <v>7194</v>
          </cell>
        </row>
        <row r="242">
          <cell r="M242">
            <v>4713</v>
          </cell>
        </row>
        <row r="243">
          <cell r="M243">
            <v>4093</v>
          </cell>
        </row>
        <row r="244">
          <cell r="M244">
            <v>2730</v>
          </cell>
        </row>
        <row r="245">
          <cell r="M245">
            <v>1863</v>
          </cell>
        </row>
        <row r="248">
          <cell r="M248">
            <v>3158</v>
          </cell>
        </row>
        <row r="249">
          <cell r="M249">
            <v>320</v>
          </cell>
        </row>
        <row r="250">
          <cell r="M250">
            <v>8424</v>
          </cell>
        </row>
        <row r="251">
          <cell r="M251">
            <v>8691</v>
          </cell>
        </row>
      </sheetData>
      <sheetData sheetId="2">
        <row r="173">
          <cell r="M173">
            <v>10559</v>
          </cell>
        </row>
        <row r="174">
          <cell r="M174">
            <v>8809</v>
          </cell>
        </row>
        <row r="175">
          <cell r="M175">
            <v>19368</v>
          </cell>
        </row>
        <row r="182">
          <cell r="M182">
            <v>19368</v>
          </cell>
        </row>
        <row r="184">
          <cell r="M184">
            <v>430</v>
          </cell>
        </row>
        <row r="185">
          <cell r="M185">
            <v>2498</v>
          </cell>
        </row>
        <row r="186">
          <cell r="M186">
            <v>4751</v>
          </cell>
        </row>
        <row r="187">
          <cell r="M187">
            <v>4817</v>
          </cell>
        </row>
        <row r="188">
          <cell r="M188">
            <v>4864</v>
          </cell>
        </row>
        <row r="189">
          <cell r="M189">
            <v>2008</v>
          </cell>
        </row>
        <row r="192">
          <cell r="M192">
            <v>1355</v>
          </cell>
        </row>
        <row r="193">
          <cell r="M193">
            <v>7864</v>
          </cell>
        </row>
        <row r="194">
          <cell r="M194">
            <v>5445</v>
          </cell>
        </row>
        <row r="195">
          <cell r="M195">
            <v>2794</v>
          </cell>
        </row>
        <row r="196">
          <cell r="M196">
            <v>1414</v>
          </cell>
        </row>
        <row r="197">
          <cell r="M197">
            <v>496</v>
          </cell>
        </row>
        <row r="198">
          <cell r="M198">
            <v>19368</v>
          </cell>
        </row>
        <row r="200">
          <cell r="M200">
            <v>5657</v>
          </cell>
        </row>
        <row r="201">
          <cell r="M201">
            <v>3470</v>
          </cell>
        </row>
        <row r="202">
          <cell r="M202">
            <v>3765</v>
          </cell>
        </row>
        <row r="203">
          <cell r="M203">
            <v>3662</v>
          </cell>
        </row>
        <row r="204">
          <cell r="M204">
            <v>2814</v>
          </cell>
        </row>
        <row r="205">
          <cell r="M205">
            <v>19368</v>
          </cell>
        </row>
        <row r="207">
          <cell r="M207">
            <v>2646</v>
          </cell>
        </row>
        <row r="208">
          <cell r="M208">
            <v>2427</v>
          </cell>
        </row>
        <row r="209">
          <cell r="M209">
            <v>7511</v>
          </cell>
        </row>
        <row r="210">
          <cell r="M210">
            <v>6784</v>
          </cell>
        </row>
        <row r="211">
          <cell r="M211">
            <v>19368</v>
          </cell>
        </row>
        <row r="214">
          <cell r="M214">
            <v>9929</v>
          </cell>
        </row>
        <row r="215">
          <cell r="M215">
            <v>8815</v>
          </cell>
        </row>
        <row r="225">
          <cell r="M225">
            <v>370</v>
          </cell>
        </row>
        <row r="226">
          <cell r="M226">
            <v>2444</v>
          </cell>
        </row>
        <row r="227">
          <cell r="M227">
            <v>4423</v>
          </cell>
        </row>
        <row r="228">
          <cell r="M228">
            <v>4723</v>
          </cell>
        </row>
        <row r="229">
          <cell r="M229">
            <v>4596</v>
          </cell>
        </row>
        <row r="230">
          <cell r="M230">
            <v>2188</v>
          </cell>
        </row>
        <row r="233">
          <cell r="M233">
            <v>1277</v>
          </cell>
        </row>
        <row r="234">
          <cell r="M234">
            <v>7554</v>
          </cell>
        </row>
        <row r="235">
          <cell r="M235">
            <v>5138</v>
          </cell>
        </row>
        <row r="236">
          <cell r="M236">
            <v>2804</v>
          </cell>
        </row>
        <row r="237">
          <cell r="M237">
            <v>1432</v>
          </cell>
        </row>
        <row r="238">
          <cell r="M238">
            <v>539</v>
          </cell>
        </row>
        <row r="241">
          <cell r="M241">
            <v>6444</v>
          </cell>
        </row>
        <row r="242">
          <cell r="M242">
            <v>4056</v>
          </cell>
        </row>
        <row r="243">
          <cell r="M243">
            <v>3861</v>
          </cell>
        </row>
        <row r="244">
          <cell r="M244">
            <v>2318</v>
          </cell>
        </row>
        <row r="245">
          <cell r="M245">
            <v>2065</v>
          </cell>
        </row>
        <row r="248">
          <cell r="M248">
            <v>2229</v>
          </cell>
        </row>
        <row r="249">
          <cell r="M249">
            <v>303</v>
          </cell>
        </row>
        <row r="250">
          <cell r="M250">
            <v>8089</v>
          </cell>
        </row>
        <row r="251">
          <cell r="M251">
            <v>8123</v>
          </cell>
        </row>
      </sheetData>
      <sheetData sheetId="3">
        <row r="173">
          <cell r="K173">
            <v>53527</v>
          </cell>
        </row>
        <row r="174">
          <cell r="K174">
            <v>48110</v>
          </cell>
        </row>
        <row r="175">
          <cell r="K175">
            <v>101637</v>
          </cell>
        </row>
        <row r="182">
          <cell r="K182">
            <v>101637</v>
          </cell>
        </row>
        <row r="184">
          <cell r="K184">
            <v>2751</v>
          </cell>
        </row>
        <row r="185">
          <cell r="K185">
            <v>14687</v>
          </cell>
        </row>
        <row r="186">
          <cell r="K186">
            <v>25453</v>
          </cell>
        </row>
        <row r="187">
          <cell r="K187">
            <v>25729</v>
          </cell>
        </row>
        <row r="188">
          <cell r="K188">
            <v>24328</v>
          </cell>
        </row>
        <row r="189">
          <cell r="K189">
            <v>8689</v>
          </cell>
        </row>
        <row r="192">
          <cell r="K192">
            <v>8798</v>
          </cell>
        </row>
        <row r="193">
          <cell r="K193">
            <v>37974</v>
          </cell>
        </row>
        <row r="194">
          <cell r="K194">
            <v>29318</v>
          </cell>
        </row>
        <row r="195">
          <cell r="K195">
            <v>14273</v>
          </cell>
        </row>
        <row r="196">
          <cell r="K196">
            <v>7543</v>
          </cell>
        </row>
        <row r="197">
          <cell r="K197">
            <v>3731</v>
          </cell>
        </row>
        <row r="198">
          <cell r="K198">
            <v>101637</v>
          </cell>
        </row>
        <row r="200">
          <cell r="K200">
            <v>27483</v>
          </cell>
        </row>
        <row r="201">
          <cell r="K201">
            <v>18832</v>
          </cell>
        </row>
        <row r="202">
          <cell r="K202">
            <v>19271</v>
          </cell>
        </row>
        <row r="203">
          <cell r="K203">
            <v>20056</v>
          </cell>
        </row>
        <row r="204">
          <cell r="K204">
            <v>15995</v>
          </cell>
        </row>
        <row r="205">
          <cell r="K205">
            <v>101637</v>
          </cell>
        </row>
        <row r="207">
          <cell r="K207">
            <v>12396</v>
          </cell>
        </row>
        <row r="208">
          <cell r="K208">
            <v>9072</v>
          </cell>
        </row>
        <row r="209">
          <cell r="K209">
            <v>42130</v>
          </cell>
        </row>
        <row r="210">
          <cell r="K210">
            <v>38039</v>
          </cell>
        </row>
        <row r="211">
          <cell r="K211">
            <v>101637</v>
          </cell>
        </row>
        <row r="214">
          <cell r="M214">
            <v>56108</v>
          </cell>
        </row>
        <row r="215">
          <cell r="M215">
            <v>49362</v>
          </cell>
        </row>
        <row r="225">
          <cell r="M225">
            <v>2376</v>
          </cell>
        </row>
        <row r="226">
          <cell r="M226">
            <v>15034</v>
          </cell>
        </row>
        <row r="227">
          <cell r="M227">
            <v>25799</v>
          </cell>
        </row>
        <row r="228">
          <cell r="M228">
            <v>26974</v>
          </cell>
        </row>
        <row r="229">
          <cell r="M229">
            <v>25155</v>
          </cell>
        </row>
        <row r="230">
          <cell r="M230">
            <v>10132</v>
          </cell>
        </row>
        <row r="233">
          <cell r="M233">
            <v>9111</v>
          </cell>
        </row>
        <row r="234">
          <cell r="M234">
            <v>40091</v>
          </cell>
        </row>
        <row r="235">
          <cell r="M235">
            <v>30072</v>
          </cell>
        </row>
        <row r="236">
          <cell r="M236">
            <v>14463</v>
          </cell>
        </row>
        <row r="237">
          <cell r="M237">
            <v>7928</v>
          </cell>
        </row>
        <row r="238">
          <cell r="M238">
            <v>3805</v>
          </cell>
        </row>
        <row r="241">
          <cell r="M241">
            <v>37310</v>
          </cell>
        </row>
        <row r="242">
          <cell r="M242">
            <v>23708</v>
          </cell>
        </row>
        <row r="243">
          <cell r="M243">
            <v>19812</v>
          </cell>
        </row>
        <row r="244">
          <cell r="M244">
            <v>12858</v>
          </cell>
        </row>
        <row r="245">
          <cell r="M245">
            <v>11782</v>
          </cell>
        </row>
        <row r="248">
          <cell r="M248">
            <v>12386</v>
          </cell>
        </row>
        <row r="249">
          <cell r="M249">
            <v>1190</v>
          </cell>
        </row>
        <row r="250">
          <cell r="M250">
            <v>48829</v>
          </cell>
        </row>
        <row r="251">
          <cell r="M251">
            <v>43065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M135">
            <v>18985</v>
          </cell>
        </row>
        <row r="136">
          <cell r="M136">
            <v>3772</v>
          </cell>
        </row>
        <row r="137">
          <cell r="M137">
            <v>7966</v>
          </cell>
        </row>
        <row r="138">
          <cell r="M138">
            <v>2078</v>
          </cell>
        </row>
        <row r="139">
          <cell r="M139">
            <v>2990</v>
          </cell>
        </row>
        <row r="140">
          <cell r="M140">
            <v>7313</v>
          </cell>
        </row>
        <row r="141">
          <cell r="M141">
            <v>3194</v>
          </cell>
        </row>
        <row r="142">
          <cell r="M142">
            <v>3646</v>
          </cell>
        </row>
        <row r="143">
          <cell r="M143">
            <v>5164</v>
          </cell>
        </row>
        <row r="144">
          <cell r="M144">
            <v>4846</v>
          </cell>
        </row>
        <row r="145">
          <cell r="M145">
            <v>2681</v>
          </cell>
        </row>
        <row r="146">
          <cell r="M146">
            <v>1335</v>
          </cell>
        </row>
        <row r="147">
          <cell r="M147">
            <v>1317</v>
          </cell>
        </row>
        <row r="148">
          <cell r="M148">
            <v>1433</v>
          </cell>
        </row>
        <row r="149">
          <cell r="M149">
            <v>1902</v>
          </cell>
        </row>
        <row r="151">
          <cell r="M151">
            <v>6603</v>
          </cell>
        </row>
        <row r="152">
          <cell r="M152">
            <v>4331</v>
          </cell>
        </row>
        <row r="153">
          <cell r="M153">
            <v>2630</v>
          </cell>
        </row>
        <row r="154">
          <cell r="M154">
            <v>3795</v>
          </cell>
        </row>
        <row r="155">
          <cell r="M155">
            <v>2541</v>
          </cell>
        </row>
        <row r="156">
          <cell r="M156">
            <v>1318</v>
          </cell>
        </row>
        <row r="158">
          <cell r="M158">
            <v>7666</v>
          </cell>
        </row>
        <row r="159">
          <cell r="M159">
            <v>2955</v>
          </cell>
        </row>
        <row r="160">
          <cell r="M160">
            <v>2668</v>
          </cell>
        </row>
        <row r="161">
          <cell r="M161">
            <v>2120</v>
          </cell>
        </row>
        <row r="162">
          <cell r="M162">
            <v>2501</v>
          </cell>
        </row>
        <row r="163">
          <cell r="M163">
            <v>1458</v>
          </cell>
        </row>
        <row r="168">
          <cell r="L168">
            <v>18337</v>
          </cell>
          <cell r="M168">
            <v>18287</v>
          </cell>
        </row>
        <row r="169">
          <cell r="L169">
            <v>3299</v>
          </cell>
          <cell r="M169">
            <v>3624</v>
          </cell>
        </row>
        <row r="170">
          <cell r="L170">
            <v>7221</v>
          </cell>
          <cell r="M170">
            <v>7536</v>
          </cell>
        </row>
        <row r="171">
          <cell r="L171">
            <v>2069</v>
          </cell>
          <cell r="M171">
            <v>2090</v>
          </cell>
        </row>
        <row r="172">
          <cell r="L172">
            <v>2867</v>
          </cell>
          <cell r="M172">
            <v>3003</v>
          </cell>
        </row>
        <row r="173">
          <cell r="L173">
            <v>6434</v>
          </cell>
          <cell r="M173">
            <v>6999</v>
          </cell>
        </row>
        <row r="174">
          <cell r="L174">
            <v>2622</v>
          </cell>
          <cell r="M174">
            <v>2860</v>
          </cell>
        </row>
        <row r="175">
          <cell r="L175">
            <v>3673</v>
          </cell>
          <cell r="M175">
            <v>3875</v>
          </cell>
        </row>
        <row r="176">
          <cell r="L176">
            <v>4593</v>
          </cell>
          <cell r="M176">
            <v>4735</v>
          </cell>
        </row>
        <row r="177">
          <cell r="L177">
            <v>4471</v>
          </cell>
          <cell r="M177">
            <v>4692</v>
          </cell>
        </row>
        <row r="178">
          <cell r="L178">
            <v>2694</v>
          </cell>
          <cell r="M178">
            <v>2822</v>
          </cell>
        </row>
        <row r="179">
          <cell r="L179">
            <v>1284</v>
          </cell>
          <cell r="M179">
            <v>1386</v>
          </cell>
        </row>
        <row r="180">
          <cell r="L180">
            <v>850</v>
          </cell>
          <cell r="M180">
            <v>1096</v>
          </cell>
        </row>
        <row r="181">
          <cell r="L181">
            <v>1374</v>
          </cell>
          <cell r="M181">
            <v>1474</v>
          </cell>
        </row>
        <row r="182">
          <cell r="L182">
            <v>1440</v>
          </cell>
          <cell r="M182">
            <v>1654</v>
          </cell>
        </row>
        <row r="184">
          <cell r="L184">
            <v>5909</v>
          </cell>
          <cell r="M184">
            <v>6151</v>
          </cell>
        </row>
        <row r="185">
          <cell r="L185">
            <v>3773</v>
          </cell>
          <cell r="M185">
            <v>4054</v>
          </cell>
        </row>
        <row r="186">
          <cell r="L186">
            <v>2471</v>
          </cell>
          <cell r="M186">
            <v>2616</v>
          </cell>
        </row>
        <row r="187">
          <cell r="L187">
            <v>3770</v>
          </cell>
          <cell r="M187">
            <v>4038</v>
          </cell>
        </row>
        <row r="188">
          <cell r="L188">
            <v>2485</v>
          </cell>
          <cell r="M188">
            <v>2610</v>
          </cell>
        </row>
        <row r="189">
          <cell r="L189">
            <v>1031</v>
          </cell>
          <cell r="M189">
            <v>1124</v>
          </cell>
        </row>
        <row r="190">
          <cell r="L190">
            <v>19439</v>
          </cell>
        </row>
        <row r="191">
          <cell r="L191">
            <v>7018</v>
          </cell>
          <cell r="M191">
            <v>7163</v>
          </cell>
        </row>
        <row r="192">
          <cell r="L192">
            <v>2936</v>
          </cell>
          <cell r="M192">
            <v>3067</v>
          </cell>
        </row>
        <row r="193">
          <cell r="L193">
            <v>2559</v>
          </cell>
          <cell r="M193">
            <v>2679</v>
          </cell>
        </row>
        <row r="194">
          <cell r="L194">
            <v>2198</v>
          </cell>
          <cell r="M194">
            <v>2249</v>
          </cell>
        </row>
        <row r="195">
          <cell r="L195">
            <v>1824</v>
          </cell>
          <cell r="M195">
            <v>1977</v>
          </cell>
        </row>
        <row r="196">
          <cell r="L196">
            <v>1603</v>
          </cell>
          <cell r="M196">
            <v>1609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M135">
            <v>1874</v>
          </cell>
        </row>
        <row r="136">
          <cell r="M136">
            <v>408</v>
          </cell>
        </row>
        <row r="137">
          <cell r="M137">
            <v>923</v>
          </cell>
        </row>
        <row r="138">
          <cell r="M138">
            <v>218</v>
          </cell>
        </row>
        <row r="139">
          <cell r="M139">
            <v>357</v>
          </cell>
        </row>
        <row r="140">
          <cell r="M140">
            <v>804</v>
          </cell>
        </row>
        <row r="141">
          <cell r="M141">
            <v>312</v>
          </cell>
        </row>
        <row r="142">
          <cell r="M142">
            <v>423</v>
          </cell>
        </row>
        <row r="143">
          <cell r="M143">
            <v>597</v>
          </cell>
        </row>
        <row r="144">
          <cell r="M144">
            <v>504</v>
          </cell>
        </row>
        <row r="145">
          <cell r="M145">
            <v>309</v>
          </cell>
        </row>
        <row r="146">
          <cell r="M146">
            <v>134</v>
          </cell>
        </row>
        <row r="147">
          <cell r="M147">
            <v>143</v>
          </cell>
        </row>
        <row r="148">
          <cell r="M148">
            <v>160</v>
          </cell>
        </row>
        <row r="149">
          <cell r="M149">
            <v>174</v>
          </cell>
        </row>
        <row r="151">
          <cell r="M151">
            <v>607</v>
          </cell>
        </row>
        <row r="152">
          <cell r="M152">
            <v>437</v>
          </cell>
        </row>
        <row r="153">
          <cell r="M153">
            <v>151</v>
          </cell>
        </row>
        <row r="154">
          <cell r="M154">
            <v>408</v>
          </cell>
        </row>
        <row r="155">
          <cell r="M155">
            <v>272</v>
          </cell>
        </row>
        <row r="156">
          <cell r="M156">
            <v>127</v>
          </cell>
        </row>
        <row r="158">
          <cell r="M158">
            <v>672</v>
          </cell>
        </row>
        <row r="159">
          <cell r="M159">
            <v>293</v>
          </cell>
        </row>
        <row r="160">
          <cell r="M160">
            <v>236</v>
          </cell>
        </row>
        <row r="161">
          <cell r="M161">
            <v>242</v>
          </cell>
        </row>
        <row r="162">
          <cell r="M162">
            <v>216</v>
          </cell>
        </row>
        <row r="163">
          <cell r="M163">
            <v>148</v>
          </cell>
        </row>
        <row r="169">
          <cell r="L169">
            <v>1872</v>
          </cell>
          <cell r="M169">
            <v>1845</v>
          </cell>
        </row>
        <row r="170">
          <cell r="L170">
            <v>377</v>
          </cell>
          <cell r="M170">
            <v>409</v>
          </cell>
        </row>
        <row r="171">
          <cell r="L171">
            <v>876</v>
          </cell>
          <cell r="M171">
            <v>891</v>
          </cell>
        </row>
        <row r="172">
          <cell r="L172">
            <v>226</v>
          </cell>
          <cell r="M172">
            <v>221</v>
          </cell>
        </row>
        <row r="173">
          <cell r="L173">
            <v>400</v>
          </cell>
          <cell r="M173">
            <v>389</v>
          </cell>
        </row>
        <row r="174">
          <cell r="L174">
            <v>771</v>
          </cell>
          <cell r="M174">
            <v>821</v>
          </cell>
        </row>
        <row r="175">
          <cell r="L175">
            <v>264</v>
          </cell>
          <cell r="M175">
            <v>266</v>
          </cell>
        </row>
        <row r="176">
          <cell r="L176">
            <v>462</v>
          </cell>
          <cell r="M176">
            <v>455</v>
          </cell>
        </row>
        <row r="177">
          <cell r="L177">
            <v>584</v>
          </cell>
          <cell r="M177">
            <v>583</v>
          </cell>
        </row>
        <row r="178">
          <cell r="L178">
            <v>494</v>
          </cell>
          <cell r="M178">
            <v>520</v>
          </cell>
        </row>
        <row r="179">
          <cell r="L179">
            <v>369</v>
          </cell>
          <cell r="M179">
            <v>354</v>
          </cell>
        </row>
        <row r="180">
          <cell r="L180">
            <v>146</v>
          </cell>
          <cell r="M180">
            <v>153</v>
          </cell>
        </row>
        <row r="181">
          <cell r="L181">
            <v>125</v>
          </cell>
          <cell r="M181">
            <v>140</v>
          </cell>
        </row>
        <row r="182">
          <cell r="L182">
            <v>167</v>
          </cell>
          <cell r="M182">
            <v>169</v>
          </cell>
        </row>
        <row r="183">
          <cell r="L183">
            <v>162</v>
          </cell>
          <cell r="M183">
            <v>170</v>
          </cell>
        </row>
        <row r="185">
          <cell r="L185">
            <v>600</v>
          </cell>
          <cell r="M185">
            <v>610</v>
          </cell>
        </row>
        <row r="186">
          <cell r="L186">
            <v>419</v>
          </cell>
          <cell r="M186">
            <v>466</v>
          </cell>
        </row>
        <row r="187">
          <cell r="L187">
            <v>194</v>
          </cell>
          <cell r="M187">
            <v>222</v>
          </cell>
        </row>
        <row r="188">
          <cell r="L188">
            <v>441</v>
          </cell>
          <cell r="M188">
            <v>456</v>
          </cell>
        </row>
        <row r="189">
          <cell r="L189">
            <v>287</v>
          </cell>
          <cell r="M189">
            <v>289</v>
          </cell>
        </row>
        <row r="190">
          <cell r="L190">
            <v>112</v>
          </cell>
          <cell r="M190">
            <v>113</v>
          </cell>
        </row>
        <row r="192">
          <cell r="L192">
            <v>676</v>
          </cell>
          <cell r="M192">
            <v>657</v>
          </cell>
        </row>
        <row r="193">
          <cell r="L193">
            <v>281</v>
          </cell>
          <cell r="M193">
            <v>294</v>
          </cell>
        </row>
        <row r="194">
          <cell r="L194">
            <v>253</v>
          </cell>
          <cell r="M194">
            <v>256</v>
          </cell>
        </row>
        <row r="195">
          <cell r="L195">
            <v>246</v>
          </cell>
          <cell r="M195">
            <v>230</v>
          </cell>
        </row>
        <row r="196">
          <cell r="L196">
            <v>175</v>
          </cell>
          <cell r="M196">
            <v>180</v>
          </cell>
        </row>
        <row r="197">
          <cell r="L197">
            <v>158</v>
          </cell>
          <cell r="M197">
            <v>154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91">
          <cell r="J391">
            <v>116</v>
          </cell>
          <cell r="M391">
            <v>1197</v>
          </cell>
        </row>
        <row r="392">
          <cell r="L392">
            <v>22</v>
          </cell>
          <cell r="M392">
            <v>196</v>
          </cell>
        </row>
        <row r="393">
          <cell r="L393">
            <v>54</v>
          </cell>
          <cell r="M393">
            <v>606</v>
          </cell>
        </row>
        <row r="394">
          <cell r="L394">
            <v>23</v>
          </cell>
          <cell r="M394">
            <v>116</v>
          </cell>
        </row>
        <row r="395">
          <cell r="L395">
            <v>3</v>
          </cell>
          <cell r="M395">
            <v>159</v>
          </cell>
        </row>
        <row r="396">
          <cell r="L396">
            <v>21</v>
          </cell>
          <cell r="M396">
            <v>526</v>
          </cell>
        </row>
        <row r="397">
          <cell r="L397">
            <v>29</v>
          </cell>
          <cell r="M397">
            <v>303</v>
          </cell>
        </row>
        <row r="398">
          <cell r="L398">
            <v>8</v>
          </cell>
          <cell r="M398">
            <v>360</v>
          </cell>
        </row>
        <row r="399">
          <cell r="L399">
            <v>102</v>
          </cell>
          <cell r="M399">
            <v>464</v>
          </cell>
        </row>
        <row r="400">
          <cell r="L400">
            <v>1</v>
          </cell>
          <cell r="M400">
            <v>303</v>
          </cell>
        </row>
        <row r="401">
          <cell r="L401">
            <v>4</v>
          </cell>
          <cell r="M401">
            <v>202</v>
          </cell>
        </row>
        <row r="402">
          <cell r="L402">
            <v>105</v>
          </cell>
          <cell r="M402">
            <v>40</v>
          </cell>
        </row>
        <row r="403">
          <cell r="M403">
            <v>120</v>
          </cell>
        </row>
        <row r="404">
          <cell r="L404">
            <v>1</v>
          </cell>
          <cell r="M404">
            <v>113</v>
          </cell>
        </row>
        <row r="405">
          <cell r="L405">
            <v>10</v>
          </cell>
          <cell r="M405">
            <v>159</v>
          </cell>
        </row>
        <row r="407">
          <cell r="L407">
            <v>82</v>
          </cell>
          <cell r="M407">
            <v>224</v>
          </cell>
        </row>
        <row r="408">
          <cell r="L408">
            <v>66</v>
          </cell>
          <cell r="M408">
            <v>368</v>
          </cell>
        </row>
        <row r="409">
          <cell r="L409">
            <v>83</v>
          </cell>
          <cell r="M409">
            <v>67</v>
          </cell>
        </row>
        <row r="410">
          <cell r="L410">
            <v>16</v>
          </cell>
          <cell r="M410">
            <v>181</v>
          </cell>
        </row>
        <row r="411">
          <cell r="L411">
            <v>22</v>
          </cell>
          <cell r="M411">
            <v>70</v>
          </cell>
        </row>
        <row r="412">
          <cell r="L412">
            <v>2</v>
          </cell>
          <cell r="M412">
            <v>60</v>
          </cell>
        </row>
        <row r="414">
          <cell r="L414">
            <v>32</v>
          </cell>
          <cell r="M414">
            <v>241</v>
          </cell>
        </row>
        <row r="415">
          <cell r="L415">
            <v>13</v>
          </cell>
          <cell r="M415">
            <v>157</v>
          </cell>
        </row>
        <row r="416">
          <cell r="L416">
            <v>41</v>
          </cell>
          <cell r="M416">
            <v>147</v>
          </cell>
        </row>
        <row r="417">
          <cell r="L417">
            <v>2</v>
          </cell>
          <cell r="M417">
            <v>135</v>
          </cell>
        </row>
        <row r="418">
          <cell r="L418">
            <v>10</v>
          </cell>
          <cell r="M418">
            <v>103</v>
          </cell>
        </row>
        <row r="419">
          <cell r="L419">
            <v>17</v>
          </cell>
          <cell r="M419">
            <v>140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L185">
            <v>478</v>
          </cell>
          <cell r="M185">
            <v>292</v>
          </cell>
        </row>
        <row r="186">
          <cell r="L186">
            <v>482</v>
          </cell>
          <cell r="M186">
            <v>54</v>
          </cell>
        </row>
        <row r="187">
          <cell r="L187">
            <v>223</v>
          </cell>
          <cell r="M187">
            <v>563</v>
          </cell>
        </row>
        <row r="188">
          <cell r="L188">
            <v>83</v>
          </cell>
          <cell r="M188">
            <v>81</v>
          </cell>
        </row>
        <row r="189">
          <cell r="L189">
            <v>60</v>
          </cell>
          <cell r="M189">
            <v>145</v>
          </cell>
        </row>
        <row r="190">
          <cell r="L190">
            <v>1040</v>
          </cell>
          <cell r="M190">
            <v>571</v>
          </cell>
        </row>
        <row r="191">
          <cell r="L191">
            <v>126</v>
          </cell>
          <cell r="M191">
            <v>290</v>
          </cell>
        </row>
        <row r="192">
          <cell r="L192">
            <v>385</v>
          </cell>
          <cell r="M192">
            <v>632</v>
          </cell>
        </row>
        <row r="193">
          <cell r="L193">
            <v>170</v>
          </cell>
          <cell r="M193">
            <v>513</v>
          </cell>
        </row>
        <row r="194">
          <cell r="L194">
            <v>223</v>
          </cell>
          <cell r="M194">
            <v>288</v>
          </cell>
        </row>
        <row r="195">
          <cell r="L195">
            <v>91</v>
          </cell>
          <cell r="M195">
            <v>202</v>
          </cell>
        </row>
        <row r="196">
          <cell r="L196">
            <v>49</v>
          </cell>
          <cell r="M196">
            <v>127</v>
          </cell>
        </row>
        <row r="197">
          <cell r="L197">
            <v>448</v>
          </cell>
          <cell r="M197">
            <v>239</v>
          </cell>
        </row>
        <row r="198">
          <cell r="L198">
            <v>20</v>
          </cell>
          <cell r="M198">
            <v>120</v>
          </cell>
        </row>
        <row r="199">
          <cell r="L199">
            <v>523</v>
          </cell>
          <cell r="M199">
            <v>281</v>
          </cell>
        </row>
        <row r="202">
          <cell r="L202">
            <v>165</v>
          </cell>
          <cell r="M202">
            <v>238</v>
          </cell>
        </row>
        <row r="203">
          <cell r="L203">
            <v>23</v>
          </cell>
          <cell r="M203">
            <v>28</v>
          </cell>
        </row>
        <row r="204">
          <cell r="L204">
            <v>15</v>
          </cell>
          <cell r="M204">
            <v>7</v>
          </cell>
        </row>
        <row r="205">
          <cell r="L205">
            <v>73</v>
          </cell>
          <cell r="M205">
            <v>85</v>
          </cell>
        </row>
        <row r="206">
          <cell r="L206">
            <v>160</v>
          </cell>
          <cell r="M206">
            <v>50</v>
          </cell>
        </row>
        <row r="207">
          <cell r="L207">
            <v>45</v>
          </cell>
          <cell r="M207">
            <v>65</v>
          </cell>
        </row>
        <row r="210">
          <cell r="L210">
            <v>153</v>
          </cell>
          <cell r="M210">
            <v>51</v>
          </cell>
        </row>
        <row r="211">
          <cell r="L211">
            <v>221</v>
          </cell>
          <cell r="M211">
            <v>244</v>
          </cell>
        </row>
        <row r="212">
          <cell r="L212">
            <v>182</v>
          </cell>
          <cell r="M212">
            <v>110</v>
          </cell>
        </row>
        <row r="213">
          <cell r="L213">
            <v>57</v>
          </cell>
          <cell r="M213">
            <v>69</v>
          </cell>
        </row>
        <row r="214">
          <cell r="L214">
            <v>381</v>
          </cell>
          <cell r="M214">
            <v>51</v>
          </cell>
        </row>
        <row r="215">
          <cell r="L215">
            <v>90</v>
          </cell>
          <cell r="M215">
            <v>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o"/>
      <sheetName val="Munka2"/>
      <sheetName val="Munka3"/>
    </sheetNames>
    <sheetDataSet>
      <sheetData sheetId="0">
        <row r="4">
          <cell r="R4">
            <v>3956</v>
          </cell>
          <cell r="S4">
            <v>3916</v>
          </cell>
          <cell r="T4">
            <v>1160</v>
          </cell>
          <cell r="U4">
            <v>1047</v>
          </cell>
          <cell r="V4">
            <v>953</v>
          </cell>
          <cell r="W4">
            <v>980</v>
          </cell>
        </row>
        <row r="5">
          <cell r="R5">
            <v>3430</v>
          </cell>
          <cell r="S5">
            <v>3424</v>
          </cell>
          <cell r="T5">
            <v>996</v>
          </cell>
          <cell r="U5">
            <v>955</v>
          </cell>
          <cell r="V5">
            <v>818</v>
          </cell>
          <cell r="W5">
            <v>827</v>
          </cell>
        </row>
        <row r="7">
          <cell r="R7">
            <v>468</v>
          </cell>
          <cell r="S7">
            <v>537</v>
          </cell>
          <cell r="T7">
            <v>133</v>
          </cell>
          <cell r="U7">
            <v>137</v>
          </cell>
          <cell r="V7">
            <v>121</v>
          </cell>
          <cell r="W7">
            <v>124</v>
          </cell>
        </row>
        <row r="8">
          <cell r="R8">
            <v>978</v>
          </cell>
          <cell r="S8">
            <v>1031</v>
          </cell>
          <cell r="T8">
            <v>279</v>
          </cell>
          <cell r="U8">
            <v>287</v>
          </cell>
          <cell r="V8">
            <v>225</v>
          </cell>
          <cell r="W8">
            <v>282</v>
          </cell>
        </row>
        <row r="9">
          <cell r="R9">
            <v>5330</v>
          </cell>
          <cell r="S9">
            <v>5081</v>
          </cell>
          <cell r="T9">
            <v>1565</v>
          </cell>
          <cell r="U9">
            <v>1447</v>
          </cell>
          <cell r="V9">
            <v>1377</v>
          </cell>
          <cell r="W9">
            <v>1334</v>
          </cell>
        </row>
        <row r="10">
          <cell r="R10">
            <v>597</v>
          </cell>
          <cell r="S10">
            <v>682</v>
          </cell>
          <cell r="T10">
            <v>174</v>
          </cell>
          <cell r="U10">
            <v>128</v>
          </cell>
          <cell r="V10">
            <v>47</v>
          </cell>
          <cell r="W10">
            <v>66</v>
          </cell>
        </row>
        <row r="11">
          <cell r="R11">
            <v>13</v>
          </cell>
          <cell r="S11">
            <v>9</v>
          </cell>
          <cell r="T11">
            <v>5</v>
          </cell>
          <cell r="U11">
            <v>3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20">
          <cell r="R20">
            <v>486</v>
          </cell>
          <cell r="S20">
            <v>570</v>
          </cell>
          <cell r="T20">
            <v>118</v>
          </cell>
          <cell r="U20">
            <v>123</v>
          </cell>
          <cell r="V20">
            <v>106</v>
          </cell>
          <cell r="W20">
            <v>133</v>
          </cell>
        </row>
        <row r="21">
          <cell r="R21">
            <v>2797</v>
          </cell>
          <cell r="S21">
            <v>2823</v>
          </cell>
          <cell r="T21">
            <v>844</v>
          </cell>
          <cell r="U21">
            <v>794</v>
          </cell>
          <cell r="V21">
            <v>637</v>
          </cell>
          <cell r="W21">
            <v>680</v>
          </cell>
        </row>
        <row r="22">
          <cell r="R22">
            <v>405</v>
          </cell>
          <cell r="S22">
            <v>361</v>
          </cell>
          <cell r="T22">
            <v>53</v>
          </cell>
          <cell r="U22">
            <v>47</v>
          </cell>
          <cell r="V22">
            <v>127</v>
          </cell>
          <cell r="W22">
            <v>107</v>
          </cell>
        </row>
        <row r="23">
          <cell r="R23">
            <v>1036</v>
          </cell>
          <cell r="S23">
            <v>1040</v>
          </cell>
          <cell r="T23">
            <v>268</v>
          </cell>
          <cell r="U23">
            <v>251</v>
          </cell>
          <cell r="V23">
            <v>157</v>
          </cell>
          <cell r="W23">
            <v>145</v>
          </cell>
        </row>
        <row r="24">
          <cell r="R24">
            <v>736</v>
          </cell>
          <cell r="S24">
            <v>656</v>
          </cell>
          <cell r="T24">
            <v>213</v>
          </cell>
          <cell r="U24">
            <v>191</v>
          </cell>
          <cell r="V24">
            <v>216</v>
          </cell>
          <cell r="W24">
            <v>207</v>
          </cell>
        </row>
        <row r="25">
          <cell r="R25">
            <v>1361</v>
          </cell>
          <cell r="S25">
            <v>1291</v>
          </cell>
          <cell r="T25">
            <v>453</v>
          </cell>
          <cell r="U25">
            <v>403</v>
          </cell>
          <cell r="V25">
            <v>413</v>
          </cell>
          <cell r="W25">
            <v>418</v>
          </cell>
        </row>
        <row r="26">
          <cell r="R26">
            <v>213</v>
          </cell>
          <cell r="S26">
            <v>208</v>
          </cell>
          <cell r="T26">
            <v>61</v>
          </cell>
          <cell r="U26">
            <v>48</v>
          </cell>
          <cell r="V26">
            <v>42</v>
          </cell>
          <cell r="W26">
            <v>37</v>
          </cell>
        </row>
        <row r="27">
          <cell r="R27">
            <v>193</v>
          </cell>
          <cell r="S27">
            <v>189</v>
          </cell>
          <cell r="T27">
            <v>89</v>
          </cell>
          <cell r="U27">
            <v>101</v>
          </cell>
          <cell r="V27">
            <v>44</v>
          </cell>
          <cell r="W27">
            <v>58</v>
          </cell>
        </row>
        <row r="28">
          <cell r="R28">
            <v>159</v>
          </cell>
          <cell r="S28">
            <v>201</v>
          </cell>
          <cell r="T28">
            <v>57</v>
          </cell>
          <cell r="U28">
            <v>44</v>
          </cell>
          <cell r="V28">
            <v>29</v>
          </cell>
          <cell r="W28">
            <v>22</v>
          </cell>
        </row>
        <row r="29">
          <cell r="R29">
            <v>0</v>
          </cell>
          <cell r="S29">
            <v>1</v>
          </cell>
        </row>
        <row r="31">
          <cell r="R31">
            <v>2773</v>
          </cell>
          <cell r="S31">
            <v>2188</v>
          </cell>
          <cell r="T31">
            <v>904</v>
          </cell>
          <cell r="U31">
            <v>627</v>
          </cell>
          <cell r="V31">
            <v>659</v>
          </cell>
          <cell r="W31">
            <v>501</v>
          </cell>
        </row>
        <row r="32">
          <cell r="R32">
            <v>2097</v>
          </cell>
          <cell r="S32">
            <v>1930</v>
          </cell>
          <cell r="T32">
            <v>576</v>
          </cell>
          <cell r="U32">
            <v>544</v>
          </cell>
          <cell r="V32">
            <v>527</v>
          </cell>
          <cell r="W32">
            <v>474</v>
          </cell>
        </row>
        <row r="33">
          <cell r="R33">
            <v>1152</v>
          </cell>
          <cell r="S33">
            <v>1078</v>
          </cell>
          <cell r="T33">
            <v>328</v>
          </cell>
          <cell r="U33">
            <v>354</v>
          </cell>
          <cell r="V33">
            <v>308</v>
          </cell>
          <cell r="W33">
            <v>353</v>
          </cell>
        </row>
        <row r="34">
          <cell r="R34">
            <v>909</v>
          </cell>
          <cell r="S34">
            <v>1283</v>
          </cell>
          <cell r="T34">
            <v>271</v>
          </cell>
          <cell r="U34">
            <v>381</v>
          </cell>
          <cell r="V34">
            <v>206</v>
          </cell>
          <cell r="W34">
            <v>322</v>
          </cell>
        </row>
        <row r="35">
          <cell r="R35">
            <v>455</v>
          </cell>
          <cell r="S35">
            <v>861</v>
          </cell>
          <cell r="T35">
            <v>77</v>
          </cell>
          <cell r="U35">
            <v>96</v>
          </cell>
          <cell r="V35">
            <v>71</v>
          </cell>
          <cell r="W35">
            <v>157</v>
          </cell>
        </row>
        <row r="37"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1224</v>
          </cell>
          <cell r="S38">
            <v>2899</v>
          </cell>
          <cell r="T38">
            <v>211</v>
          </cell>
          <cell r="U38">
            <v>690</v>
          </cell>
          <cell r="V38">
            <v>225</v>
          </cell>
          <cell r="W38">
            <v>682</v>
          </cell>
        </row>
        <row r="39">
          <cell r="R39">
            <v>1436</v>
          </cell>
          <cell r="S39">
            <v>0</v>
          </cell>
          <cell r="T39">
            <v>463</v>
          </cell>
          <cell r="U39">
            <v>0</v>
          </cell>
          <cell r="V39">
            <v>336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4725</v>
          </cell>
          <cell r="S49">
            <v>4440</v>
          </cell>
          <cell r="T49">
            <v>1482</v>
          </cell>
          <cell r="U49">
            <v>1312</v>
          </cell>
          <cell r="V49">
            <v>1210</v>
          </cell>
          <cell r="W49">
            <v>1125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workbookViewId="0" topLeftCell="A1">
      <pane xSplit="6" topLeftCell="G1" activePane="topRight" state="frozen"/>
      <selection pane="topLeft" activeCell="K21" sqref="K21"/>
      <selection pane="topRight" activeCell="K21" sqref="K21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25" t="s">
        <v>0</v>
      </c>
      <c r="B1" s="125"/>
      <c r="C1" s="125"/>
      <c r="D1" s="125"/>
      <c r="E1" s="125"/>
      <c r="F1" s="125"/>
    </row>
    <row r="2" spans="1:6" ht="12.75">
      <c r="A2" s="125" t="s">
        <v>73</v>
      </c>
      <c r="B2" s="125"/>
      <c r="C2" s="125"/>
      <c r="D2" s="125"/>
      <c r="E2" s="125"/>
      <c r="F2" s="125"/>
    </row>
    <row r="3" spans="1:6" ht="12.75">
      <c r="A3" s="126" t="s">
        <v>120</v>
      </c>
      <c r="B3" s="126"/>
      <c r="C3" s="126"/>
      <c r="D3" s="126"/>
      <c r="E3" s="126"/>
      <c r="F3" s="126"/>
    </row>
    <row r="4" spans="2:6" ht="12.75">
      <c r="B4" s="33"/>
      <c r="C4" s="3"/>
      <c r="D4" s="34"/>
      <c r="E4" s="34"/>
      <c r="F4" s="34"/>
    </row>
    <row r="5" spans="1:6" ht="12.75">
      <c r="A5" s="135" t="s">
        <v>34</v>
      </c>
      <c r="B5" s="130" t="s">
        <v>39</v>
      </c>
      <c r="C5" s="131"/>
      <c r="D5" s="131"/>
      <c r="E5" s="131"/>
      <c r="F5" s="132"/>
    </row>
    <row r="6" spans="1:6" ht="12.75">
      <c r="A6" s="135"/>
      <c r="B6" s="133" t="s">
        <v>1</v>
      </c>
      <c r="C6" s="127" t="s">
        <v>33</v>
      </c>
      <c r="D6" s="128"/>
      <c r="E6" s="128"/>
      <c r="F6" s="129"/>
    </row>
    <row r="7" spans="1:6" ht="36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2.75">
      <c r="A8" s="13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3" t="s">
        <v>17</v>
      </c>
      <c r="B9" s="123"/>
      <c r="C9" s="123"/>
      <c r="D9" s="123"/>
      <c r="E9" s="123"/>
      <c r="F9" s="123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'[2]Munka1'!M168</f>
        <v>18287</v>
      </c>
      <c r="C10" s="36">
        <f aca="true" t="shared" si="0" ref="C10:C25">B10-P10</f>
        <v>-50</v>
      </c>
      <c r="D10" s="37">
        <f aca="true" t="shared" si="1" ref="D10:D25">B10/P10*100-100</f>
        <v>-0.27267273817963655</v>
      </c>
      <c r="E10" s="36">
        <f aca="true" t="shared" si="2" ref="E10:E25">B10-Q10</f>
        <v>-698</v>
      </c>
      <c r="F10" s="37">
        <f aca="true" t="shared" si="3" ref="F10:F25">B10/Q10*100-100</f>
        <v>-3.6765867790360858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'[2]Munka1'!L168</f>
        <v>18337</v>
      </c>
      <c r="Q10" s="38">
        <f>'[2]Munka1'!M135</f>
        <v>18985</v>
      </c>
    </row>
    <row r="11" spans="1:17" ht="12.75">
      <c r="A11" s="6" t="s">
        <v>3</v>
      </c>
      <c r="B11" s="39">
        <f>'[2]Munka1'!M169</f>
        <v>3624</v>
      </c>
      <c r="C11" s="39">
        <f t="shared" si="0"/>
        <v>325</v>
      </c>
      <c r="D11" s="40">
        <f t="shared" si="1"/>
        <v>9.851470142467406</v>
      </c>
      <c r="E11" s="39">
        <f t="shared" si="2"/>
        <v>-148</v>
      </c>
      <c r="F11" s="40">
        <f t="shared" si="3"/>
        <v>-3.9236479321314874</v>
      </c>
      <c r="P11" s="41">
        <f>'[2]Munka1'!L169</f>
        <v>3299</v>
      </c>
      <c r="Q11" s="41">
        <f>'[2]Munka1'!M136</f>
        <v>3772</v>
      </c>
    </row>
    <row r="12" spans="1:17" s="5" customFormat="1" ht="12.75">
      <c r="A12" s="4" t="s">
        <v>4</v>
      </c>
      <c r="B12" s="36">
        <f>'[2]Munka1'!M170</f>
        <v>7536</v>
      </c>
      <c r="C12" s="36">
        <f t="shared" si="0"/>
        <v>315</v>
      </c>
      <c r="D12" s="37">
        <f t="shared" si="1"/>
        <v>4.36227669297881</v>
      </c>
      <c r="E12" s="36">
        <f t="shared" si="2"/>
        <v>-430</v>
      </c>
      <c r="F12" s="37">
        <f t="shared" si="3"/>
        <v>-5.397941250313835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'[2]Munka1'!L170</f>
        <v>7221</v>
      </c>
      <c r="Q12" s="42">
        <f>'[2]Munka1'!M137</f>
        <v>7966</v>
      </c>
    </row>
    <row r="13" spans="1:17" ht="12.75">
      <c r="A13" s="6" t="s">
        <v>5</v>
      </c>
      <c r="B13" s="39">
        <f>'[2]Munka1'!M171</f>
        <v>2090</v>
      </c>
      <c r="C13" s="39">
        <f t="shared" si="0"/>
        <v>21</v>
      </c>
      <c r="D13" s="40">
        <f t="shared" si="1"/>
        <v>1.0149830836152773</v>
      </c>
      <c r="E13" s="39">
        <f t="shared" si="2"/>
        <v>12</v>
      </c>
      <c r="F13" s="40">
        <f t="shared" si="3"/>
        <v>0.5774783445620812</v>
      </c>
      <c r="P13" s="41">
        <f>'[2]Munka1'!L171</f>
        <v>2069</v>
      </c>
      <c r="Q13" s="41">
        <f>'[2]Munka1'!M138</f>
        <v>2078</v>
      </c>
    </row>
    <row r="14" spans="1:17" s="5" customFormat="1" ht="12.75">
      <c r="A14" s="4" t="s">
        <v>6</v>
      </c>
      <c r="B14" s="36">
        <f>'[2]Munka1'!M172</f>
        <v>3003</v>
      </c>
      <c r="C14" s="36">
        <f t="shared" si="0"/>
        <v>136</v>
      </c>
      <c r="D14" s="37">
        <f t="shared" si="1"/>
        <v>4.743634461109167</v>
      </c>
      <c r="E14" s="36">
        <f t="shared" si="2"/>
        <v>13</v>
      </c>
      <c r="F14" s="37">
        <f t="shared" si="3"/>
        <v>0.4347826086956559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'[2]Munka1'!L172</f>
        <v>2867</v>
      </c>
      <c r="Q14" s="42">
        <f>'[2]Munka1'!M139</f>
        <v>2990</v>
      </c>
    </row>
    <row r="15" spans="1:17" ht="12.75">
      <c r="A15" s="6" t="s">
        <v>7</v>
      </c>
      <c r="B15" s="39">
        <f>'[2]Munka1'!M173</f>
        <v>6999</v>
      </c>
      <c r="C15" s="39">
        <f t="shared" si="0"/>
        <v>565</v>
      </c>
      <c r="D15" s="40">
        <f t="shared" si="1"/>
        <v>8.78147342244327</v>
      </c>
      <c r="E15" s="39">
        <f t="shared" si="2"/>
        <v>-314</v>
      </c>
      <c r="F15" s="40">
        <f t="shared" si="3"/>
        <v>-4.293723506085058</v>
      </c>
      <c r="P15" s="41">
        <f>'[2]Munka1'!L173</f>
        <v>6434</v>
      </c>
      <c r="Q15" s="41">
        <f>'[2]Munka1'!M140</f>
        <v>7313</v>
      </c>
    </row>
    <row r="16" spans="1:17" s="5" customFormat="1" ht="12.75">
      <c r="A16" s="4" t="s">
        <v>8</v>
      </c>
      <c r="B16" s="36">
        <f>'[2]Munka1'!M174</f>
        <v>2860</v>
      </c>
      <c r="C16" s="36">
        <f t="shared" si="0"/>
        <v>238</v>
      </c>
      <c r="D16" s="37">
        <f t="shared" si="1"/>
        <v>9.077040427154841</v>
      </c>
      <c r="E16" s="36">
        <f t="shared" si="2"/>
        <v>-334</v>
      </c>
      <c r="F16" s="37">
        <f t="shared" si="3"/>
        <v>-10.457107075767055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'[2]Munka1'!L174</f>
        <v>2622</v>
      </c>
      <c r="Q16" s="42">
        <f>'[2]Munka1'!M141</f>
        <v>3194</v>
      </c>
    </row>
    <row r="17" spans="1:17" ht="12.75">
      <c r="A17" s="6" t="s">
        <v>9</v>
      </c>
      <c r="B17" s="39">
        <f>'[2]Munka1'!M175</f>
        <v>3875</v>
      </c>
      <c r="C17" s="39">
        <f t="shared" si="0"/>
        <v>202</v>
      </c>
      <c r="D17" s="40">
        <f t="shared" si="1"/>
        <v>5.499591614484075</v>
      </c>
      <c r="E17" s="39">
        <f t="shared" si="2"/>
        <v>229</v>
      </c>
      <c r="F17" s="40">
        <f t="shared" si="3"/>
        <v>6.280855732309391</v>
      </c>
      <c r="P17" s="41">
        <f>'[2]Munka1'!L175</f>
        <v>3673</v>
      </c>
      <c r="Q17" s="41">
        <f>'[2]Munka1'!M142</f>
        <v>3646</v>
      </c>
    </row>
    <row r="18" spans="1:17" s="5" customFormat="1" ht="12.75">
      <c r="A18" s="4" t="s">
        <v>10</v>
      </c>
      <c r="B18" s="36">
        <f>'[2]Munka1'!M176</f>
        <v>4735</v>
      </c>
      <c r="C18" s="36">
        <f t="shared" si="0"/>
        <v>142</v>
      </c>
      <c r="D18" s="37">
        <f t="shared" si="1"/>
        <v>3.091661223601136</v>
      </c>
      <c r="E18" s="36">
        <f t="shared" si="2"/>
        <v>-429</v>
      </c>
      <c r="F18" s="37">
        <f t="shared" si="3"/>
        <v>-8.307513555383423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'[2]Munka1'!L176</f>
        <v>4593</v>
      </c>
      <c r="Q18" s="42">
        <f>'[2]Munka1'!M143</f>
        <v>5164</v>
      </c>
    </row>
    <row r="19" spans="1:17" ht="12.75">
      <c r="A19" s="6" t="s">
        <v>11</v>
      </c>
      <c r="B19" s="39">
        <f>'[2]Munka1'!M177</f>
        <v>4692</v>
      </c>
      <c r="C19" s="39">
        <f t="shared" si="0"/>
        <v>221</v>
      </c>
      <c r="D19" s="40">
        <f t="shared" si="1"/>
        <v>4.942965779467684</v>
      </c>
      <c r="E19" s="39">
        <f t="shared" si="2"/>
        <v>-154</v>
      </c>
      <c r="F19" s="40">
        <f t="shared" si="3"/>
        <v>-3.177878662814692</v>
      </c>
      <c r="P19" s="41">
        <f>'[2]Munka1'!L177</f>
        <v>4471</v>
      </c>
      <c r="Q19" s="41">
        <f>'[2]Munka1'!M144</f>
        <v>4846</v>
      </c>
    </row>
    <row r="20" spans="1:17" s="5" customFormat="1" ht="12.75">
      <c r="A20" s="4" t="s">
        <v>12</v>
      </c>
      <c r="B20" s="36">
        <f>'[2]Munka1'!M178</f>
        <v>2822</v>
      </c>
      <c r="C20" s="36">
        <f t="shared" si="0"/>
        <v>128</v>
      </c>
      <c r="D20" s="37">
        <f t="shared" si="1"/>
        <v>4.751299183370449</v>
      </c>
      <c r="E20" s="36">
        <f t="shared" si="2"/>
        <v>141</v>
      </c>
      <c r="F20" s="37">
        <f t="shared" si="3"/>
        <v>5.259231629988804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'[2]Munka1'!L178</f>
        <v>2694</v>
      </c>
      <c r="Q20" s="42">
        <f>'[2]Munka1'!M145</f>
        <v>2681</v>
      </c>
    </row>
    <row r="21" spans="1:17" ht="12.75">
      <c r="A21" s="6" t="s">
        <v>13</v>
      </c>
      <c r="B21" s="39">
        <f>'[2]Munka1'!M179</f>
        <v>1386</v>
      </c>
      <c r="C21" s="39">
        <f t="shared" si="0"/>
        <v>102</v>
      </c>
      <c r="D21" s="40">
        <f t="shared" si="1"/>
        <v>7.943925233644862</v>
      </c>
      <c r="E21" s="39">
        <f t="shared" si="2"/>
        <v>51</v>
      </c>
      <c r="F21" s="40">
        <f t="shared" si="3"/>
        <v>3.820224719101134</v>
      </c>
      <c r="P21" s="41">
        <f>'[2]Munka1'!L179</f>
        <v>1284</v>
      </c>
      <c r="Q21" s="41">
        <f>'[2]Munka1'!M146</f>
        <v>1335</v>
      </c>
    </row>
    <row r="22" spans="1:17" s="5" customFormat="1" ht="12.75">
      <c r="A22" s="4" t="s">
        <v>14</v>
      </c>
      <c r="B22" s="36">
        <f>'[2]Munka1'!M180</f>
        <v>1096</v>
      </c>
      <c r="C22" s="36">
        <f t="shared" si="0"/>
        <v>246</v>
      </c>
      <c r="D22" s="37">
        <f t="shared" si="1"/>
        <v>28.941176470588232</v>
      </c>
      <c r="E22" s="36">
        <f t="shared" si="2"/>
        <v>-221</v>
      </c>
      <c r="F22" s="37">
        <f t="shared" si="3"/>
        <v>-16.780561883067577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'[2]Munka1'!L180</f>
        <v>850</v>
      </c>
      <c r="Q22" s="42">
        <f>'[2]Munka1'!M147</f>
        <v>1317</v>
      </c>
    </row>
    <row r="23" spans="1:17" ht="12.75">
      <c r="A23" s="6" t="s">
        <v>15</v>
      </c>
      <c r="B23" s="39">
        <f>'[2]Munka1'!M181</f>
        <v>1474</v>
      </c>
      <c r="C23" s="39">
        <f t="shared" si="0"/>
        <v>100</v>
      </c>
      <c r="D23" s="40">
        <f t="shared" si="1"/>
        <v>7.278020378457057</v>
      </c>
      <c r="E23" s="39">
        <f t="shared" si="2"/>
        <v>41</v>
      </c>
      <c r="F23" s="40">
        <f t="shared" si="3"/>
        <v>2.861130495464053</v>
      </c>
      <c r="P23" s="41">
        <f>'[2]Munka1'!L181</f>
        <v>1374</v>
      </c>
      <c r="Q23" s="41">
        <f>'[2]Munka1'!M148</f>
        <v>1433</v>
      </c>
    </row>
    <row r="24" spans="1:17" s="5" customFormat="1" ht="12.75">
      <c r="A24" s="4" t="s">
        <v>16</v>
      </c>
      <c r="B24" s="36">
        <f>'[2]Munka1'!M182</f>
        <v>1654</v>
      </c>
      <c r="C24" s="36">
        <f t="shared" si="0"/>
        <v>214</v>
      </c>
      <c r="D24" s="37">
        <f t="shared" si="1"/>
        <v>14.8611111111111</v>
      </c>
      <c r="E24" s="36">
        <f t="shared" si="2"/>
        <v>-248</v>
      </c>
      <c r="F24" s="37">
        <f t="shared" si="3"/>
        <v>-13.038906414300726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'[2]Munka1'!L182</f>
        <v>1440</v>
      </c>
      <c r="Q24" s="42">
        <f>'[2]Munka1'!M149</f>
        <v>1902</v>
      </c>
    </row>
    <row r="25" spans="1:17" s="1" customFormat="1" ht="24.75" customHeight="1">
      <c r="A25" s="43" t="s">
        <v>17</v>
      </c>
      <c r="B25" s="44">
        <f>SUM(B10:B24)</f>
        <v>66133</v>
      </c>
      <c r="C25" s="44">
        <f t="shared" si="0"/>
        <v>2905</v>
      </c>
      <c r="D25" s="45">
        <f t="shared" si="1"/>
        <v>4.594483456696395</v>
      </c>
      <c r="E25" s="44">
        <f t="shared" si="2"/>
        <v>-2489</v>
      </c>
      <c r="F25" s="45">
        <f t="shared" si="3"/>
        <v>-3.627116668123918</v>
      </c>
      <c r="P25" s="46">
        <f>SUM(P10:P24)</f>
        <v>63228</v>
      </c>
      <c r="Q25" s="46">
        <f>SUM(Q10:Q24)</f>
        <v>68622</v>
      </c>
    </row>
    <row r="26" spans="1:15" s="5" customFormat="1" ht="29.25" customHeight="1">
      <c r="A26" s="124" t="s">
        <v>24</v>
      </c>
      <c r="B26" s="124"/>
      <c r="C26" s="124"/>
      <c r="D26" s="124"/>
      <c r="E26" s="124"/>
      <c r="F26" s="124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'[2]Munka1'!M184</f>
        <v>6151</v>
      </c>
      <c r="C27" s="39">
        <f>B27-P27</f>
        <v>242</v>
      </c>
      <c r="D27" s="40">
        <f>B27/P27*100-100</f>
        <v>4.095447622271124</v>
      </c>
      <c r="E27" s="39">
        <f>B27-Q27</f>
        <v>-452</v>
      </c>
      <c r="F27" s="40">
        <f>B27/Q27*100-100</f>
        <v>-6.845373315159776</v>
      </c>
      <c r="P27" s="47">
        <f>'[2]Munka1'!L184</f>
        <v>5909</v>
      </c>
      <c r="Q27" s="47">
        <f>'[2]Munka1'!M151</f>
        <v>6603</v>
      </c>
    </row>
    <row r="28" spans="1:17" s="5" customFormat="1" ht="12.75">
      <c r="A28" s="4" t="s">
        <v>19</v>
      </c>
      <c r="B28" s="36">
        <f>'[2]Munka1'!M185</f>
        <v>4054</v>
      </c>
      <c r="C28" s="36">
        <f aca="true" t="shared" si="4" ref="C28:C33">B28-P28</f>
        <v>281</v>
      </c>
      <c r="D28" s="37">
        <f aca="true" t="shared" si="5" ref="D28:D33">B28/P28*100-100</f>
        <v>7.447654386429889</v>
      </c>
      <c r="E28" s="36">
        <f aca="true" t="shared" si="6" ref="E28:E33">B28-Q28</f>
        <v>-277</v>
      </c>
      <c r="F28" s="37">
        <f aca="true" t="shared" si="7" ref="F28:F33">B28/Q28*100-100</f>
        <v>-6.395751558531515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'[2]Munka1'!L185</f>
        <v>3773</v>
      </c>
      <c r="Q28" s="48">
        <f>'[2]Munka1'!M152</f>
        <v>4331</v>
      </c>
    </row>
    <row r="29" spans="1:17" ht="12.75">
      <c r="A29" s="6" t="s">
        <v>20</v>
      </c>
      <c r="B29" s="39">
        <f>'[2]Munka1'!M186</f>
        <v>2616</v>
      </c>
      <c r="C29" s="39">
        <f t="shared" si="4"/>
        <v>145</v>
      </c>
      <c r="D29" s="40">
        <f t="shared" si="5"/>
        <v>5.8680696074463725</v>
      </c>
      <c r="E29" s="39">
        <f t="shared" si="6"/>
        <v>-14</v>
      </c>
      <c r="F29" s="40">
        <f t="shared" si="7"/>
        <v>-0.5323193916349851</v>
      </c>
      <c r="P29" s="47">
        <f>'[2]Munka1'!L186</f>
        <v>2471</v>
      </c>
      <c r="Q29" s="47">
        <f>'[2]Munka1'!M153</f>
        <v>2630</v>
      </c>
    </row>
    <row r="30" spans="1:17" s="5" customFormat="1" ht="12.75">
      <c r="A30" s="4" t="s">
        <v>21</v>
      </c>
      <c r="B30" s="36">
        <f>'[2]Munka1'!M187</f>
        <v>4038</v>
      </c>
      <c r="C30" s="36">
        <f t="shared" si="4"/>
        <v>268</v>
      </c>
      <c r="D30" s="37">
        <f t="shared" si="5"/>
        <v>7.108753315649864</v>
      </c>
      <c r="E30" s="36">
        <f t="shared" si="6"/>
        <v>243</v>
      </c>
      <c r="F30" s="37">
        <f t="shared" si="7"/>
        <v>6.403162055335969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'[2]Munka1'!L187</f>
        <v>3770</v>
      </c>
      <c r="Q30" s="48">
        <f>'[2]Munka1'!M154</f>
        <v>3795</v>
      </c>
    </row>
    <row r="31" spans="1:17" ht="12.75">
      <c r="A31" s="6" t="s">
        <v>22</v>
      </c>
      <c r="B31" s="39">
        <f>'[2]Munka1'!M188</f>
        <v>2610</v>
      </c>
      <c r="C31" s="39">
        <f t="shared" si="4"/>
        <v>125</v>
      </c>
      <c r="D31" s="40">
        <f t="shared" si="5"/>
        <v>5.030181086519121</v>
      </c>
      <c r="E31" s="39">
        <f t="shared" si="6"/>
        <v>69</v>
      </c>
      <c r="F31" s="40">
        <f t="shared" si="7"/>
        <v>2.7154663518300026</v>
      </c>
      <c r="P31" s="47">
        <f>'[2]Munka1'!L188</f>
        <v>2485</v>
      </c>
      <c r="Q31" s="47">
        <f>'[2]Munka1'!M155</f>
        <v>2541</v>
      </c>
    </row>
    <row r="32" spans="1:17" s="5" customFormat="1" ht="12.75">
      <c r="A32" s="4" t="s">
        <v>23</v>
      </c>
      <c r="B32" s="36">
        <f>'[2]Munka1'!M189</f>
        <v>1124</v>
      </c>
      <c r="C32" s="36">
        <f t="shared" si="4"/>
        <v>93</v>
      </c>
      <c r="D32" s="37">
        <f t="shared" si="5"/>
        <v>9.020368574199807</v>
      </c>
      <c r="E32" s="36">
        <f t="shared" si="6"/>
        <v>-194</v>
      </c>
      <c r="F32" s="37">
        <f t="shared" si="7"/>
        <v>-14.719271623672228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'[2]Munka1'!L189</f>
        <v>1031</v>
      </c>
      <c r="Q32" s="48">
        <f>'[2]Munka1'!M156</f>
        <v>1318</v>
      </c>
    </row>
    <row r="33" spans="1:17" s="1" customFormat="1" ht="12.75">
      <c r="A33" s="43" t="s">
        <v>24</v>
      </c>
      <c r="B33" s="44">
        <f>SUM(B27:B32)</f>
        <v>20593</v>
      </c>
      <c r="C33" s="44">
        <f t="shared" si="4"/>
        <v>1154</v>
      </c>
      <c r="D33" s="45">
        <f t="shared" si="5"/>
        <v>5.936519368280258</v>
      </c>
      <c r="E33" s="44">
        <f t="shared" si="6"/>
        <v>-625</v>
      </c>
      <c r="F33" s="45">
        <f t="shared" si="7"/>
        <v>-2.9456122160429743</v>
      </c>
      <c r="P33" s="49">
        <f>'[2]Munka1'!L190</f>
        <v>19439</v>
      </c>
      <c r="Q33" s="49">
        <f>SUM(Q27:Q32)</f>
        <v>21218</v>
      </c>
    </row>
    <row r="34" spans="1:15" s="5" customFormat="1" ht="27.75" customHeight="1">
      <c r="A34" s="124" t="s">
        <v>31</v>
      </c>
      <c r="B34" s="124"/>
      <c r="C34" s="124"/>
      <c r="D34" s="124"/>
      <c r="E34" s="124"/>
      <c r="F34" s="124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'[2]Munka1'!M191</f>
        <v>7163</v>
      </c>
      <c r="C35" s="39">
        <f>B35-P35</f>
        <v>145</v>
      </c>
      <c r="D35" s="40">
        <f>B35/P35*100-100</f>
        <v>2.066115702479337</v>
      </c>
      <c r="E35" s="39">
        <f>B35-Q35</f>
        <v>-503</v>
      </c>
      <c r="F35" s="40">
        <f>B35/Q35*100-100</f>
        <v>-6.561440125228273</v>
      </c>
      <c r="P35" s="47">
        <f>'[2]Munka1'!L191</f>
        <v>7018</v>
      </c>
      <c r="Q35" s="47">
        <f>'[2]Munka1'!M158</f>
        <v>7666</v>
      </c>
    </row>
    <row r="36" spans="1:17" s="5" customFormat="1" ht="12.75">
      <c r="A36" s="4" t="s">
        <v>26</v>
      </c>
      <c r="B36" s="36">
        <f>'[2]Munka1'!M192</f>
        <v>3067</v>
      </c>
      <c r="C36" s="36">
        <f aca="true" t="shared" si="8" ref="C36:C41">B36-P36</f>
        <v>131</v>
      </c>
      <c r="D36" s="37">
        <f aca="true" t="shared" si="9" ref="D36:D41">B36/P36*100-100</f>
        <v>4.461852861035425</v>
      </c>
      <c r="E36" s="36">
        <f aca="true" t="shared" si="10" ref="E36:E41">B36-Q36</f>
        <v>112</v>
      </c>
      <c r="F36" s="37">
        <f aca="true" t="shared" si="11" ref="F36:F41">B36/Q36*100-100</f>
        <v>3.7901861252115197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'[2]Munka1'!L192</f>
        <v>2936</v>
      </c>
      <c r="Q36" s="48">
        <f>'[2]Munka1'!M159</f>
        <v>2955</v>
      </c>
    </row>
    <row r="37" spans="1:17" ht="12.75">
      <c r="A37" s="6" t="s">
        <v>27</v>
      </c>
      <c r="B37" s="39">
        <f>'[2]Munka1'!M193</f>
        <v>2679</v>
      </c>
      <c r="C37" s="39">
        <f t="shared" si="8"/>
        <v>120</v>
      </c>
      <c r="D37" s="40">
        <f t="shared" si="9"/>
        <v>4.689331770222751</v>
      </c>
      <c r="E37" s="39">
        <f t="shared" si="10"/>
        <v>11</v>
      </c>
      <c r="F37" s="40">
        <f t="shared" si="11"/>
        <v>0.41229385307346433</v>
      </c>
      <c r="P37" s="47">
        <f>'[2]Munka1'!L193</f>
        <v>2559</v>
      </c>
      <c r="Q37" s="47">
        <f>'[2]Munka1'!M160</f>
        <v>2668</v>
      </c>
    </row>
    <row r="38" spans="1:17" s="5" customFormat="1" ht="12.75">
      <c r="A38" s="4" t="s">
        <v>28</v>
      </c>
      <c r="B38" s="36">
        <f>'[2]Munka1'!M194</f>
        <v>2249</v>
      </c>
      <c r="C38" s="36">
        <f t="shared" si="8"/>
        <v>51</v>
      </c>
      <c r="D38" s="37">
        <f t="shared" si="9"/>
        <v>2.3202911737943595</v>
      </c>
      <c r="E38" s="36">
        <f t="shared" si="10"/>
        <v>129</v>
      </c>
      <c r="F38" s="37">
        <f t="shared" si="11"/>
        <v>6.084905660377359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'[2]Munka1'!L194</f>
        <v>2198</v>
      </c>
      <c r="Q38" s="48">
        <f>'[2]Munka1'!M161</f>
        <v>2120</v>
      </c>
    </row>
    <row r="39" spans="1:17" ht="12.75">
      <c r="A39" s="6" t="s">
        <v>29</v>
      </c>
      <c r="B39" s="39">
        <f>'[2]Munka1'!M195</f>
        <v>1977</v>
      </c>
      <c r="C39" s="39">
        <f t="shared" si="8"/>
        <v>153</v>
      </c>
      <c r="D39" s="40">
        <f t="shared" si="9"/>
        <v>8.388157894736835</v>
      </c>
      <c r="E39" s="39">
        <f t="shared" si="10"/>
        <v>-524</v>
      </c>
      <c r="F39" s="40">
        <f t="shared" si="11"/>
        <v>-20.9516193522591</v>
      </c>
      <c r="P39" s="47">
        <f>'[2]Munka1'!L195</f>
        <v>1824</v>
      </c>
      <c r="Q39" s="47">
        <f>'[2]Munka1'!M162</f>
        <v>2501</v>
      </c>
    </row>
    <row r="40" spans="1:17" s="5" customFormat="1" ht="12.75">
      <c r="A40" s="4" t="s">
        <v>30</v>
      </c>
      <c r="B40" s="36">
        <f>'[2]Munka1'!M196</f>
        <v>1609</v>
      </c>
      <c r="C40" s="36">
        <f t="shared" si="8"/>
        <v>6</v>
      </c>
      <c r="D40" s="37">
        <f t="shared" si="9"/>
        <v>0.37429819089207683</v>
      </c>
      <c r="E40" s="36">
        <f t="shared" si="10"/>
        <v>151</v>
      </c>
      <c r="F40" s="37">
        <f t="shared" si="11"/>
        <v>10.356652949245543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'[2]Munka1'!L196</f>
        <v>1603</v>
      </c>
      <c r="Q40" s="48">
        <f>'[2]Munka1'!M163</f>
        <v>1458</v>
      </c>
    </row>
    <row r="41" spans="1:17" s="1" customFormat="1" ht="12.75">
      <c r="A41" s="43" t="s">
        <v>31</v>
      </c>
      <c r="B41" s="44">
        <f>SUM(B35:B40)</f>
        <v>18744</v>
      </c>
      <c r="C41" s="44">
        <f t="shared" si="8"/>
        <v>606</v>
      </c>
      <c r="D41" s="45">
        <f t="shared" si="9"/>
        <v>3.3410519351637475</v>
      </c>
      <c r="E41" s="44">
        <f t="shared" si="10"/>
        <v>-624</v>
      </c>
      <c r="F41" s="45">
        <f t="shared" si="11"/>
        <v>-3.221809169764555</v>
      </c>
      <c r="P41" s="49">
        <f>SUM(P35:P40)</f>
        <v>18138</v>
      </c>
      <c r="Q41" s="49">
        <f>SUM(Q35:Q40)</f>
        <v>19368</v>
      </c>
    </row>
    <row r="42" spans="1:17" s="55" customFormat="1" ht="25.5">
      <c r="A42" s="50" t="s">
        <v>32</v>
      </c>
      <c r="B42" s="51">
        <f>B41+B33+B25</f>
        <v>105470</v>
      </c>
      <c r="C42" s="51">
        <f>B42-P42</f>
        <v>4665</v>
      </c>
      <c r="D42" s="52">
        <f>B42/P42*100-100</f>
        <v>4.627746639551617</v>
      </c>
      <c r="E42" s="51">
        <f>B42-Q42</f>
        <v>-3738</v>
      </c>
      <c r="F42" s="52">
        <f>B42/Q42*100-100</f>
        <v>-3.4228261665812028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100805</v>
      </c>
      <c r="Q42" s="54">
        <f>Q41+Q33+Q25</f>
        <v>109208</v>
      </c>
    </row>
    <row r="43" spans="1:6" ht="17.25" customHeight="1">
      <c r="A43" s="122" t="s">
        <v>116</v>
      </c>
      <c r="B43" s="122"/>
      <c r="C43" s="122"/>
      <c r="D43" s="122"/>
      <c r="E43" s="122"/>
      <c r="F43" s="122"/>
    </row>
  </sheetData>
  <mergeCells count="13">
    <mergeCell ref="A1:F1"/>
    <mergeCell ref="A3:F3"/>
    <mergeCell ref="A2:F2"/>
    <mergeCell ref="C6:F6"/>
    <mergeCell ref="B5:F5"/>
    <mergeCell ref="B6:B7"/>
    <mergeCell ref="A5:A8"/>
    <mergeCell ref="C7:D7"/>
    <mergeCell ref="E7:F7"/>
    <mergeCell ref="A43:F43"/>
    <mergeCell ref="A9:F9"/>
    <mergeCell ref="A26:F26"/>
    <mergeCell ref="A34:F34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0"/>
  <sheetViews>
    <sheetView zoomScale="85" zoomScaleNormal="85" workbookViewId="0" topLeftCell="A1">
      <selection activeCell="M38" sqref="M9:M3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117</v>
      </c>
      <c r="B1" s="149"/>
      <c r="C1" s="149"/>
      <c r="D1" s="149"/>
    </row>
    <row r="2" spans="1:4" ht="17.25" customHeight="1">
      <c r="A2" s="149" t="s">
        <v>71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13" ht="18" customHeight="1">
      <c r="A9" s="30" t="s">
        <v>49</v>
      </c>
      <c r="B9" s="88">
        <f>'[6]regio'!$V4</f>
        <v>953</v>
      </c>
      <c r="C9" s="89">
        <f>B9/$B$11*100</f>
        <v>53.81140598531903</v>
      </c>
      <c r="D9" s="89">
        <f>M9/$M$11*100</f>
        <v>54.23353624792474</v>
      </c>
      <c r="M9" s="107">
        <f>'[6]regio'!$W4</f>
        <v>980</v>
      </c>
    </row>
    <row r="10" spans="1:13" s="108" customFormat="1" ht="14.25" customHeight="1">
      <c r="A10" s="31" t="s">
        <v>50</v>
      </c>
      <c r="B10" s="90">
        <f>'[6]regio'!$V5</f>
        <v>818</v>
      </c>
      <c r="C10" s="91">
        <f>B10/$B$11*100</f>
        <v>46.18859401468097</v>
      </c>
      <c r="D10" s="91">
        <f>M10/$M$11*100</f>
        <v>45.76646375207527</v>
      </c>
      <c r="M10" s="108">
        <f>'[6]regio'!$W5</f>
        <v>827</v>
      </c>
    </row>
    <row r="11" spans="1:13" s="109" customFormat="1" ht="20.25" customHeight="1">
      <c r="A11" s="22" t="s">
        <v>51</v>
      </c>
      <c r="B11" s="92">
        <f>SUM(B9:B10)</f>
        <v>1771</v>
      </c>
      <c r="C11" s="93">
        <f>B11/$B$11*100</f>
        <v>100</v>
      </c>
      <c r="D11" s="93">
        <f>SUM(D9:D10)</f>
        <v>100</v>
      </c>
      <c r="M11" s="109">
        <f>SUM(M9:M10)</f>
        <v>1807</v>
      </c>
    </row>
    <row r="12" spans="1:4" ht="24" customHeight="1">
      <c r="A12" s="23" t="s">
        <v>52</v>
      </c>
      <c r="B12" s="95"/>
      <c r="C12" s="96"/>
      <c r="D12" s="96"/>
    </row>
    <row r="13" spans="1:13" s="108" customFormat="1" ht="15.75" customHeight="1">
      <c r="A13" s="25" t="s">
        <v>84</v>
      </c>
      <c r="B13" s="88">
        <f>'[6]regio'!$V7+'[6]regio'!$V8</f>
        <v>346</v>
      </c>
      <c r="C13" s="89">
        <f>B13/$B$11*100</f>
        <v>19.536984754376057</v>
      </c>
      <c r="D13" s="89">
        <f>M13/$M$11*100</f>
        <v>22.468179302711675</v>
      </c>
      <c r="E13" s="110"/>
      <c r="M13" s="108">
        <f>'[6]regio'!$W7+'[6]regio'!$W8</f>
        <v>406</v>
      </c>
    </row>
    <row r="14" spans="1:13" ht="15.75" customHeight="1">
      <c r="A14" s="26" t="s">
        <v>85</v>
      </c>
      <c r="B14" s="90">
        <f>'[6]regio'!$V9</f>
        <v>1377</v>
      </c>
      <c r="C14" s="91">
        <f>B14/$B$11*100</f>
        <v>77.75268210050818</v>
      </c>
      <c r="D14" s="91">
        <f>M14/$M$11*100</f>
        <v>73.82401770890979</v>
      </c>
      <c r="M14" s="107">
        <f>'[6]regio'!$W9</f>
        <v>1334</v>
      </c>
    </row>
    <row r="15" spans="1:13" s="108" customFormat="1" ht="15.75" customHeight="1">
      <c r="A15" s="25" t="s">
        <v>118</v>
      </c>
      <c r="B15" s="88">
        <f>'[6]regio'!$V10</f>
        <v>47</v>
      </c>
      <c r="C15" s="89">
        <f>B15/$B$11*100</f>
        <v>2.6538678712591754</v>
      </c>
      <c r="D15" s="89">
        <f>M15/$M$11*100</f>
        <v>3.6524626452684004</v>
      </c>
      <c r="M15" s="108">
        <f>'[6]regio'!$W10</f>
        <v>66</v>
      </c>
    </row>
    <row r="16" spans="1:13" ht="15.75" customHeight="1">
      <c r="A16" s="26" t="s">
        <v>119</v>
      </c>
      <c r="B16" s="90">
        <f>'[6]regio'!$V11+'[6]regio'!$V12+'[6]regio'!$V13</f>
        <v>1</v>
      </c>
      <c r="C16" s="91">
        <f>B16/$B$11*100</f>
        <v>0.0564652738565782</v>
      </c>
      <c r="D16" s="91">
        <f>M16/$M$11*100</f>
        <v>0.05534034311012728</v>
      </c>
      <c r="M16" s="107">
        <f>'[6]regio'!$W11+'[6]regio'!$W12+'[6]regio'!$W13</f>
        <v>1</v>
      </c>
    </row>
    <row r="17" spans="1:13" s="111" customFormat="1" ht="22.5" customHeight="1">
      <c r="A17" s="22" t="s">
        <v>51</v>
      </c>
      <c r="B17" s="92">
        <f>SUM(B13:B16)</f>
        <v>1771</v>
      </c>
      <c r="C17" s="93">
        <f>B17/$B$11*100</f>
        <v>100</v>
      </c>
      <c r="D17" s="93">
        <f>SUM(D13:D16)</f>
        <v>100</v>
      </c>
      <c r="M17" s="111">
        <f>SUM(M13:M16)</f>
        <v>1807</v>
      </c>
    </row>
    <row r="18" spans="1:4" ht="23.25" customHeight="1">
      <c r="A18" s="23" t="s">
        <v>72</v>
      </c>
      <c r="B18" s="95"/>
      <c r="C18" s="96"/>
      <c r="D18" s="96"/>
    </row>
    <row r="19" spans="1:13" s="108" customFormat="1" ht="15.75" customHeight="1">
      <c r="A19" s="30" t="s">
        <v>53</v>
      </c>
      <c r="B19" s="88">
        <f>'[6]regio'!$V20</f>
        <v>106</v>
      </c>
      <c r="C19" s="89">
        <f aca="true" t="shared" si="0" ref="C19:C25">B19/$B$11*100</f>
        <v>5.9853190287972895</v>
      </c>
      <c r="D19" s="89">
        <f aca="true" t="shared" si="1" ref="D19:D24">M19/$M$11*100</f>
        <v>7.360265633646929</v>
      </c>
      <c r="M19" s="108">
        <f>'[6]regio'!$W20</f>
        <v>133</v>
      </c>
    </row>
    <row r="20" spans="1:13" ht="15.75" customHeight="1">
      <c r="A20" s="31" t="s">
        <v>54</v>
      </c>
      <c r="B20" s="90">
        <f>'[6]regio'!$V21</f>
        <v>637</v>
      </c>
      <c r="C20" s="91">
        <f t="shared" si="0"/>
        <v>35.96837944664031</v>
      </c>
      <c r="D20" s="91">
        <f t="shared" si="1"/>
        <v>37.63143331488655</v>
      </c>
      <c r="M20" s="107">
        <f>'[6]regio'!$W21</f>
        <v>680</v>
      </c>
    </row>
    <row r="21" spans="1:13" s="108" customFormat="1" ht="15.75" customHeight="1">
      <c r="A21" s="30" t="s">
        <v>55</v>
      </c>
      <c r="B21" s="88">
        <f>'[6]regio'!$V22+'[6]regio'!$V23</f>
        <v>284</v>
      </c>
      <c r="C21" s="89">
        <f t="shared" si="0"/>
        <v>16.036137775268212</v>
      </c>
      <c r="D21" s="89">
        <f t="shared" si="1"/>
        <v>13.945766463752074</v>
      </c>
      <c r="M21" s="108">
        <f>'[6]regio'!$W22+'[6]regio'!$W23</f>
        <v>252</v>
      </c>
    </row>
    <row r="22" spans="1:13" ht="15.75" customHeight="1">
      <c r="A22" s="31" t="s">
        <v>56</v>
      </c>
      <c r="B22" s="90">
        <f>'[6]regio'!$V25+'[6]regio'!$V26</f>
        <v>455</v>
      </c>
      <c r="C22" s="91">
        <f t="shared" si="0"/>
        <v>25.691699604743086</v>
      </c>
      <c r="D22" s="91">
        <f t="shared" si="1"/>
        <v>25.179856115107913</v>
      </c>
      <c r="M22" s="107">
        <f>'[6]regio'!$W25+'[6]regio'!$W26</f>
        <v>455</v>
      </c>
    </row>
    <row r="23" spans="1:13" s="108" customFormat="1" ht="15.75" customHeight="1">
      <c r="A23" s="30" t="s">
        <v>57</v>
      </c>
      <c r="B23" s="88">
        <f>'[6]regio'!$V24</f>
        <v>216</v>
      </c>
      <c r="C23" s="89">
        <f t="shared" si="0"/>
        <v>12.196499153020893</v>
      </c>
      <c r="D23" s="89">
        <f t="shared" si="1"/>
        <v>11.455451023796348</v>
      </c>
      <c r="M23" s="108">
        <f>'[6]regio'!$W24</f>
        <v>207</v>
      </c>
    </row>
    <row r="24" spans="1:13" ht="15.75" customHeight="1">
      <c r="A24" s="31" t="s">
        <v>58</v>
      </c>
      <c r="B24" s="90">
        <f>'[6]regio'!$V27+'[6]regio'!$V28</f>
        <v>73</v>
      </c>
      <c r="C24" s="91">
        <f t="shared" si="0"/>
        <v>4.121964991530209</v>
      </c>
      <c r="D24" s="91">
        <f t="shared" si="1"/>
        <v>4.427227448810182</v>
      </c>
      <c r="M24" s="107">
        <f>'[6]regio'!$W27+'[6]regio'!$W28</f>
        <v>80</v>
      </c>
    </row>
    <row r="25" spans="1:13" s="111" customFormat="1" ht="21" customHeight="1">
      <c r="A25" s="22" t="s">
        <v>51</v>
      </c>
      <c r="B25" s="92">
        <f>SUM(B19:B24)</f>
        <v>1771</v>
      </c>
      <c r="C25" s="93">
        <f t="shared" si="0"/>
        <v>100</v>
      </c>
      <c r="D25" s="93">
        <f>SUM(D19:D24)</f>
        <v>100</v>
      </c>
      <c r="M25" s="111">
        <f>SUM(M19:M24)</f>
        <v>1807</v>
      </c>
    </row>
    <row r="26" spans="1:4" ht="25.5" customHeight="1">
      <c r="A26" s="23" t="s">
        <v>59</v>
      </c>
      <c r="B26" s="95"/>
      <c r="C26" s="96"/>
      <c r="D26" s="96"/>
    </row>
    <row r="27" spans="1:13" ht="18" customHeight="1">
      <c r="A27" s="25" t="s">
        <v>78</v>
      </c>
      <c r="B27" s="88">
        <f>'[6]regio'!$V31</f>
        <v>659</v>
      </c>
      <c r="C27" s="89">
        <f aca="true" t="shared" si="2" ref="C27:C32">B27/$B$11*100</f>
        <v>37.210615471485035</v>
      </c>
      <c r="D27" s="89">
        <f>M27/$M$11*100</f>
        <v>27.72551189817377</v>
      </c>
      <c r="M27" s="107">
        <f>'[6]regio'!$W31</f>
        <v>501</v>
      </c>
    </row>
    <row r="28" spans="1:13" ht="18" customHeight="1">
      <c r="A28" s="26" t="s">
        <v>79</v>
      </c>
      <c r="B28" s="90">
        <f>'[6]regio'!$V32</f>
        <v>527</v>
      </c>
      <c r="C28" s="91">
        <f t="shared" si="2"/>
        <v>29.757199322416717</v>
      </c>
      <c r="D28" s="91">
        <f>M28/$M$11*100</f>
        <v>26.231322634200332</v>
      </c>
      <c r="M28" s="107">
        <f>'[6]regio'!$W32</f>
        <v>474</v>
      </c>
    </row>
    <row r="29" spans="1:13" ht="18" customHeight="1">
      <c r="A29" s="25" t="s">
        <v>80</v>
      </c>
      <c r="B29" s="88">
        <f>'[6]regio'!$V33</f>
        <v>308</v>
      </c>
      <c r="C29" s="89">
        <f t="shared" si="2"/>
        <v>17.391304347826086</v>
      </c>
      <c r="D29" s="89">
        <f>M29/$M$11*100</f>
        <v>19.53514111787493</v>
      </c>
      <c r="M29" s="107">
        <f>'[6]regio'!$W33</f>
        <v>353</v>
      </c>
    </row>
    <row r="30" spans="1:13" ht="18" customHeight="1">
      <c r="A30" s="26" t="s">
        <v>81</v>
      </c>
      <c r="B30" s="90">
        <f>'[6]regio'!$V34</f>
        <v>206</v>
      </c>
      <c r="C30" s="91">
        <f t="shared" si="2"/>
        <v>11.63184641445511</v>
      </c>
      <c r="D30" s="91">
        <f>M30/$M$11*100</f>
        <v>17.819590481460985</v>
      </c>
      <c r="M30" s="107">
        <f>'[6]regio'!$W34</f>
        <v>322</v>
      </c>
    </row>
    <row r="31" spans="1:13" s="108" customFormat="1" ht="18" customHeight="1">
      <c r="A31" s="25" t="s">
        <v>82</v>
      </c>
      <c r="B31" s="88">
        <f>'[6]regio'!$V35</f>
        <v>71</v>
      </c>
      <c r="C31" s="89">
        <f t="shared" si="2"/>
        <v>4.009034443817053</v>
      </c>
      <c r="D31" s="89">
        <f>M31/$M$11*100</f>
        <v>8.688433868289984</v>
      </c>
      <c r="M31" s="108">
        <f>'[6]regio'!$W35</f>
        <v>157</v>
      </c>
    </row>
    <row r="32" spans="1:13" s="109" customFormat="1" ht="22.5" customHeight="1">
      <c r="A32" s="18" t="s">
        <v>51</v>
      </c>
      <c r="B32" s="98">
        <f>SUM(B27:B31)</f>
        <v>1771</v>
      </c>
      <c r="C32" s="99">
        <f t="shared" si="2"/>
        <v>100</v>
      </c>
      <c r="D32" s="99">
        <f>SUM(D27:D31)</f>
        <v>100</v>
      </c>
      <c r="M32" s="109">
        <f>SUM(M27:M31)</f>
        <v>1807</v>
      </c>
    </row>
    <row r="33" spans="1:4" ht="25.5" customHeight="1">
      <c r="A33" s="19" t="s">
        <v>74</v>
      </c>
      <c r="B33" s="100"/>
      <c r="C33" s="101"/>
      <c r="D33" s="101"/>
    </row>
    <row r="34" spans="1:13" ht="17.25" customHeight="1">
      <c r="A34" s="27" t="s">
        <v>113</v>
      </c>
      <c r="B34" s="102">
        <f>'[6]regio'!$V40+'[6]regio'!$V41+'[6]regio'!$V42+'[6]regio'!$V48</f>
        <v>0</v>
      </c>
      <c r="C34" s="103">
        <f>B34/$B$38*100</f>
        <v>0</v>
      </c>
      <c r="D34" s="103">
        <f>M34/$M$11*100</f>
        <v>0</v>
      </c>
      <c r="M34" s="107">
        <f>'[6]regio'!$W40+'[6]regio'!$W41+'[6]regio'!$W42+'[6]regio'!$W48</f>
        <v>0</v>
      </c>
    </row>
    <row r="35" spans="1:13" ht="17.25" customHeight="1">
      <c r="A35" s="28" t="s">
        <v>114</v>
      </c>
      <c r="B35" s="88">
        <f>'[6]regio'!$V43+'[6]regio'!$V44+'[6]regio'!$V45+'[6]regio'!$V46+'[6]regio'!$V47</f>
        <v>0</v>
      </c>
      <c r="C35" s="89">
        <f>B35/$B$38*100</f>
        <v>0</v>
      </c>
      <c r="D35" s="89">
        <f>M35/$M$11*100</f>
        <v>0</v>
      </c>
      <c r="M35" s="107">
        <f>'[6]regio'!$W43+'[6]regio'!$W44+'[6]regio'!$W45+'[6]regio'!$W46+'[6]regio'!$W47</f>
        <v>0</v>
      </c>
    </row>
    <row r="36" spans="1:13" ht="17.25" customHeight="1">
      <c r="A36" s="27" t="s">
        <v>112</v>
      </c>
      <c r="B36" s="102">
        <f>'[6]regio'!$V37+'[6]regio'!$V38+'[6]regio'!$V39</f>
        <v>561</v>
      </c>
      <c r="C36" s="103">
        <f>B36/$B$38*100</f>
        <v>31.67701863354037</v>
      </c>
      <c r="D36" s="103">
        <f>M36/$M$11*100</f>
        <v>37.742114001106806</v>
      </c>
      <c r="M36" s="107">
        <f>'[6]regio'!$W37+'[6]regio'!$W38+'[6]regio'!$W39</f>
        <v>682</v>
      </c>
    </row>
    <row r="37" spans="1:13" ht="17.25" customHeight="1">
      <c r="A37" s="28" t="s">
        <v>75</v>
      </c>
      <c r="B37" s="88">
        <f>'[6]regio'!$V49</f>
        <v>1210</v>
      </c>
      <c r="C37" s="89">
        <f>B37/$B$38*100</f>
        <v>68.32298136645963</v>
      </c>
      <c r="D37" s="89">
        <f>M37/$M$11*100</f>
        <v>62.257885998893194</v>
      </c>
      <c r="M37" s="107">
        <f>'[6]regio'!$W49</f>
        <v>1125</v>
      </c>
    </row>
    <row r="38" spans="1:13" ht="12.75">
      <c r="A38" s="20" t="s">
        <v>51</v>
      </c>
      <c r="B38" s="104">
        <f>SUM(B34:B37)</f>
        <v>1771</v>
      </c>
      <c r="C38" s="105">
        <f>SUM(C34:C37)</f>
        <v>100</v>
      </c>
      <c r="D38" s="105">
        <f>SUM(D34:D37)</f>
        <v>100</v>
      </c>
      <c r="M38" s="29">
        <f>SUM(M34:M37)</f>
        <v>1807</v>
      </c>
    </row>
    <row r="39" spans="1:4" ht="30" customHeight="1">
      <c r="A39" s="137" t="s">
        <v>107</v>
      </c>
      <c r="B39" s="137"/>
      <c r="C39" s="137"/>
      <c r="D39" s="137"/>
    </row>
    <row r="40" spans="1:6" ht="12.75">
      <c r="A40" s="148" t="s">
        <v>116</v>
      </c>
      <c r="B40" s="148"/>
      <c r="C40" s="148"/>
      <c r="D40" s="148"/>
      <c r="E40" s="114"/>
      <c r="F40" s="114"/>
    </row>
    <row r="41" ht="17.25" customHeight="1"/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</sheetData>
  <mergeCells count="10">
    <mergeCell ref="A40:D40"/>
    <mergeCell ref="A39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CE,Dőlt"10.sz. táblázat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L20" sqref="L20"/>
    </sheetView>
  </sheetViews>
  <sheetFormatPr defaultColWidth="9.33203125" defaultRowHeight="12.75"/>
  <cols>
    <col min="1" max="1" width="28.5" style="68" customWidth="1"/>
    <col min="2" max="2" width="12" style="68" customWidth="1"/>
    <col min="3" max="3" width="13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8" customHeight="1">
      <c r="A1" s="138" t="s">
        <v>60</v>
      </c>
      <c r="B1" s="138"/>
      <c r="C1" s="138"/>
      <c r="D1" s="138"/>
      <c r="E1" s="138"/>
      <c r="F1" s="138"/>
      <c r="G1" s="138"/>
    </row>
    <row r="2" spans="1:7" ht="18" customHeight="1">
      <c r="A2" s="138" t="s">
        <v>73</v>
      </c>
      <c r="B2" s="138"/>
      <c r="C2" s="138"/>
      <c r="D2" s="138"/>
      <c r="E2" s="138"/>
      <c r="F2" s="138"/>
      <c r="G2" s="138"/>
    </row>
    <row r="3" spans="1:7" ht="21.75" customHeight="1">
      <c r="A3" s="159" t="s">
        <v>120</v>
      </c>
      <c r="B3" s="159"/>
      <c r="C3" s="159"/>
      <c r="D3" s="159"/>
      <c r="E3" s="159"/>
      <c r="F3" s="159"/>
      <c r="G3" s="159"/>
    </row>
    <row r="4" spans="1:7" ht="24" customHeight="1">
      <c r="A4" s="69"/>
      <c r="B4" s="160" t="s">
        <v>83</v>
      </c>
      <c r="C4" s="163" t="s">
        <v>61</v>
      </c>
      <c r="D4" s="164"/>
      <c r="E4" s="160" t="s">
        <v>62</v>
      </c>
      <c r="F4" s="160" t="s">
        <v>63</v>
      </c>
      <c r="G4" s="160" t="s">
        <v>64</v>
      </c>
    </row>
    <row r="5" spans="1:7" ht="24" customHeight="1">
      <c r="A5" s="70" t="s">
        <v>34</v>
      </c>
      <c r="B5" s="161"/>
      <c r="C5" s="10" t="s">
        <v>65</v>
      </c>
      <c r="D5" s="11" t="s">
        <v>66</v>
      </c>
      <c r="E5" s="161"/>
      <c r="F5" s="161"/>
      <c r="G5" s="161"/>
    </row>
    <row r="6" spans="1:7" ht="24" customHeight="1">
      <c r="A6" s="71"/>
      <c r="B6" s="162"/>
      <c r="C6" s="165" t="s">
        <v>67</v>
      </c>
      <c r="D6" s="166"/>
      <c r="E6" s="162"/>
      <c r="F6" s="162"/>
      <c r="G6" s="162"/>
    </row>
    <row r="7" spans="1:7" ht="18.75" customHeight="1">
      <c r="A7" s="156" t="s">
        <v>17</v>
      </c>
      <c r="B7" s="157"/>
      <c r="C7" s="157"/>
      <c r="D7" s="157"/>
      <c r="E7" s="157"/>
      <c r="F7" s="157"/>
      <c r="G7" s="158"/>
    </row>
    <row r="8" spans="1:10" s="73" customFormat="1" ht="12.75">
      <c r="A8" s="12" t="s">
        <v>2</v>
      </c>
      <c r="B8" s="36">
        <f>'[5]ZAROALL'!L185</f>
        <v>478</v>
      </c>
      <c r="C8" s="36">
        <f>'[4]Munka1'!J391</f>
        <v>116</v>
      </c>
      <c r="D8" s="36">
        <f>'[4]Munka1'!M391</f>
        <v>1197</v>
      </c>
      <c r="E8" s="36">
        <f>B8+C8+D8</f>
        <v>1791</v>
      </c>
      <c r="F8" s="36">
        <f>E8-G8</f>
        <v>1499</v>
      </c>
      <c r="G8" s="36">
        <f>'[5]ZAROALL'!M185</f>
        <v>292</v>
      </c>
      <c r="H8" s="72"/>
      <c r="I8" s="72"/>
      <c r="J8" s="72"/>
    </row>
    <row r="9" spans="1:7" s="73" customFormat="1" ht="12.75">
      <c r="A9" s="13" t="s">
        <v>3</v>
      </c>
      <c r="B9" s="74">
        <f>'[5]ZAROALL'!L186</f>
        <v>482</v>
      </c>
      <c r="C9" s="75">
        <f>'[4]Munka1'!L392</f>
        <v>22</v>
      </c>
      <c r="D9" s="76">
        <f>'[4]Munka1'!M392</f>
        <v>196</v>
      </c>
      <c r="E9" s="76">
        <f aca="true" t="shared" si="0" ref="E9:E22">B9+C9+D9</f>
        <v>700</v>
      </c>
      <c r="F9" s="76">
        <f aca="true" t="shared" si="1" ref="F9:F30">E9-G9</f>
        <v>646</v>
      </c>
      <c r="G9" s="74">
        <f>'[5]ZAROALL'!M186</f>
        <v>54</v>
      </c>
    </row>
    <row r="10" spans="1:7" s="73" customFormat="1" ht="12.75">
      <c r="A10" s="12" t="s">
        <v>4</v>
      </c>
      <c r="B10" s="36">
        <f>'[5]ZAROALL'!L187</f>
        <v>223</v>
      </c>
      <c r="C10" s="77">
        <f>'[4]Munka1'!L393</f>
        <v>54</v>
      </c>
      <c r="D10" s="78">
        <f>'[4]Munka1'!M393</f>
        <v>606</v>
      </c>
      <c r="E10" s="78">
        <f t="shared" si="0"/>
        <v>883</v>
      </c>
      <c r="F10" s="78">
        <f t="shared" si="1"/>
        <v>320</v>
      </c>
      <c r="G10" s="36">
        <f>'[5]ZAROALL'!M187</f>
        <v>563</v>
      </c>
    </row>
    <row r="11" spans="1:7" s="73" customFormat="1" ht="12.75">
      <c r="A11" s="13" t="s">
        <v>5</v>
      </c>
      <c r="B11" s="74">
        <f>'[5]ZAROALL'!L188</f>
        <v>83</v>
      </c>
      <c r="C11" s="75">
        <f>'[4]Munka1'!L394</f>
        <v>23</v>
      </c>
      <c r="D11" s="76">
        <f>'[4]Munka1'!M394</f>
        <v>116</v>
      </c>
      <c r="E11" s="76">
        <f t="shared" si="0"/>
        <v>222</v>
      </c>
      <c r="F11" s="76">
        <f t="shared" si="1"/>
        <v>141</v>
      </c>
      <c r="G11" s="74">
        <f>'[5]ZAROALL'!M188</f>
        <v>81</v>
      </c>
    </row>
    <row r="12" spans="1:7" s="73" customFormat="1" ht="12.75">
      <c r="A12" s="12" t="s">
        <v>6</v>
      </c>
      <c r="B12" s="36">
        <f>'[5]ZAROALL'!L189</f>
        <v>60</v>
      </c>
      <c r="C12" s="77">
        <f>'[4]Munka1'!L395</f>
        <v>3</v>
      </c>
      <c r="D12" s="78">
        <f>'[4]Munka1'!M395</f>
        <v>159</v>
      </c>
      <c r="E12" s="78">
        <f t="shared" si="0"/>
        <v>222</v>
      </c>
      <c r="F12" s="78">
        <f t="shared" si="1"/>
        <v>77</v>
      </c>
      <c r="G12" s="36">
        <f>'[5]ZAROALL'!M189</f>
        <v>145</v>
      </c>
    </row>
    <row r="13" spans="1:7" s="73" customFormat="1" ht="12.75">
      <c r="A13" s="13" t="s">
        <v>7</v>
      </c>
      <c r="B13" s="74">
        <f>'[5]ZAROALL'!L190</f>
        <v>1040</v>
      </c>
      <c r="C13" s="75">
        <f>'[4]Munka1'!L396</f>
        <v>21</v>
      </c>
      <c r="D13" s="76">
        <f>'[4]Munka1'!M396</f>
        <v>526</v>
      </c>
      <c r="E13" s="76">
        <f t="shared" si="0"/>
        <v>1587</v>
      </c>
      <c r="F13" s="76">
        <f t="shared" si="1"/>
        <v>1016</v>
      </c>
      <c r="G13" s="74">
        <f>'[5]ZAROALL'!M190</f>
        <v>571</v>
      </c>
    </row>
    <row r="14" spans="1:7" s="73" customFormat="1" ht="12.75">
      <c r="A14" s="12" t="s">
        <v>8</v>
      </c>
      <c r="B14" s="36">
        <f>'[5]ZAROALL'!L191</f>
        <v>126</v>
      </c>
      <c r="C14" s="77">
        <f>'[4]Munka1'!L397</f>
        <v>29</v>
      </c>
      <c r="D14" s="78">
        <f>'[4]Munka1'!M397</f>
        <v>303</v>
      </c>
      <c r="E14" s="78">
        <f t="shared" si="0"/>
        <v>458</v>
      </c>
      <c r="F14" s="78">
        <f t="shared" si="1"/>
        <v>168</v>
      </c>
      <c r="G14" s="36">
        <f>'[5]ZAROALL'!M191</f>
        <v>290</v>
      </c>
    </row>
    <row r="15" spans="1:7" s="73" customFormat="1" ht="12.75">
      <c r="A15" s="13" t="s">
        <v>9</v>
      </c>
      <c r="B15" s="74">
        <f>'[5]ZAROALL'!L192</f>
        <v>385</v>
      </c>
      <c r="C15" s="75">
        <f>'[4]Munka1'!L398</f>
        <v>8</v>
      </c>
      <c r="D15" s="76">
        <f>'[4]Munka1'!M398</f>
        <v>360</v>
      </c>
      <c r="E15" s="76">
        <f t="shared" si="0"/>
        <v>753</v>
      </c>
      <c r="F15" s="76">
        <f t="shared" si="1"/>
        <v>121</v>
      </c>
      <c r="G15" s="74">
        <f>'[5]ZAROALL'!M192</f>
        <v>632</v>
      </c>
    </row>
    <row r="16" spans="1:7" s="73" customFormat="1" ht="12.75">
      <c r="A16" s="12" t="s">
        <v>10</v>
      </c>
      <c r="B16" s="36">
        <f>'[5]ZAROALL'!L193</f>
        <v>170</v>
      </c>
      <c r="C16" s="77">
        <f>'[4]Munka1'!L399</f>
        <v>102</v>
      </c>
      <c r="D16" s="78">
        <f>'[4]Munka1'!M399</f>
        <v>464</v>
      </c>
      <c r="E16" s="78">
        <f t="shared" si="0"/>
        <v>736</v>
      </c>
      <c r="F16" s="78">
        <f t="shared" si="1"/>
        <v>223</v>
      </c>
      <c r="G16" s="36">
        <f>'[5]ZAROALL'!M193</f>
        <v>513</v>
      </c>
    </row>
    <row r="17" spans="1:7" s="73" customFormat="1" ht="12.75">
      <c r="A17" s="13" t="s">
        <v>11</v>
      </c>
      <c r="B17" s="74">
        <f>'[5]ZAROALL'!L194</f>
        <v>223</v>
      </c>
      <c r="C17" s="75">
        <f>'[4]Munka1'!L400</f>
        <v>1</v>
      </c>
      <c r="D17" s="76">
        <f>'[4]Munka1'!M400</f>
        <v>303</v>
      </c>
      <c r="E17" s="76">
        <f t="shared" si="0"/>
        <v>527</v>
      </c>
      <c r="F17" s="76">
        <f t="shared" si="1"/>
        <v>239</v>
      </c>
      <c r="G17" s="74">
        <f>'[5]ZAROALL'!M194</f>
        <v>288</v>
      </c>
    </row>
    <row r="18" spans="1:7" s="73" customFormat="1" ht="12.75">
      <c r="A18" s="12" t="s">
        <v>12</v>
      </c>
      <c r="B18" s="36">
        <f>'[5]ZAROALL'!L195</f>
        <v>91</v>
      </c>
      <c r="C18" s="77">
        <f>'[4]Munka1'!L401</f>
        <v>4</v>
      </c>
      <c r="D18" s="78">
        <f>'[4]Munka1'!M401</f>
        <v>202</v>
      </c>
      <c r="E18" s="78">
        <f t="shared" si="0"/>
        <v>297</v>
      </c>
      <c r="F18" s="78">
        <f t="shared" si="1"/>
        <v>95</v>
      </c>
      <c r="G18" s="36">
        <f>'[5]ZAROALL'!M195</f>
        <v>202</v>
      </c>
    </row>
    <row r="19" spans="1:7" s="73" customFormat="1" ht="12.75">
      <c r="A19" s="13" t="s">
        <v>13</v>
      </c>
      <c r="B19" s="74">
        <f>'[5]ZAROALL'!L196</f>
        <v>49</v>
      </c>
      <c r="C19" s="75">
        <f>'[4]Munka1'!L402</f>
        <v>105</v>
      </c>
      <c r="D19" s="76">
        <f>'[4]Munka1'!M402</f>
        <v>40</v>
      </c>
      <c r="E19" s="76">
        <f t="shared" si="0"/>
        <v>194</v>
      </c>
      <c r="F19" s="76">
        <f t="shared" si="1"/>
        <v>67</v>
      </c>
      <c r="G19" s="74">
        <f>'[5]ZAROALL'!M196</f>
        <v>127</v>
      </c>
    </row>
    <row r="20" spans="1:7" s="73" customFormat="1" ht="12.75">
      <c r="A20" s="12" t="s">
        <v>14</v>
      </c>
      <c r="B20" s="36">
        <f>'[5]ZAROALL'!L197</f>
        <v>448</v>
      </c>
      <c r="C20" s="77">
        <f>'[4]Munka1'!L403</f>
        <v>0</v>
      </c>
      <c r="D20" s="78">
        <f>'[4]Munka1'!M403</f>
        <v>120</v>
      </c>
      <c r="E20" s="78">
        <f t="shared" si="0"/>
        <v>568</v>
      </c>
      <c r="F20" s="78">
        <f t="shared" si="1"/>
        <v>329</v>
      </c>
      <c r="G20" s="36">
        <f>'[5]ZAROALL'!M197</f>
        <v>239</v>
      </c>
    </row>
    <row r="21" spans="1:7" s="73" customFormat="1" ht="12.75">
      <c r="A21" s="13" t="s">
        <v>15</v>
      </c>
      <c r="B21" s="74">
        <f>'[5]ZAROALL'!L198</f>
        <v>20</v>
      </c>
      <c r="C21" s="75">
        <f>'[4]Munka1'!L404</f>
        <v>1</v>
      </c>
      <c r="D21" s="76">
        <f>'[4]Munka1'!M404</f>
        <v>113</v>
      </c>
      <c r="E21" s="76">
        <f t="shared" si="0"/>
        <v>134</v>
      </c>
      <c r="F21" s="76">
        <f t="shared" si="1"/>
        <v>14</v>
      </c>
      <c r="G21" s="74">
        <f>'[5]ZAROALL'!M198</f>
        <v>120</v>
      </c>
    </row>
    <row r="22" spans="1:7" s="73" customFormat="1" ht="12.75">
      <c r="A22" s="12" t="s">
        <v>16</v>
      </c>
      <c r="B22" s="36">
        <f>'[5]ZAROALL'!L199</f>
        <v>523</v>
      </c>
      <c r="C22" s="77">
        <f>'[4]Munka1'!L405</f>
        <v>10</v>
      </c>
      <c r="D22" s="78">
        <f>'[4]Munka1'!M405</f>
        <v>159</v>
      </c>
      <c r="E22" s="78">
        <f t="shared" si="0"/>
        <v>692</v>
      </c>
      <c r="F22" s="78">
        <f t="shared" si="1"/>
        <v>411</v>
      </c>
      <c r="G22" s="36">
        <f>'[5]ZAROALL'!M199</f>
        <v>281</v>
      </c>
    </row>
    <row r="23" spans="1:9" s="73" customFormat="1" ht="32.25" customHeight="1">
      <c r="A23" s="79" t="s">
        <v>17</v>
      </c>
      <c r="B23" s="80">
        <f aca="true" t="shared" si="2" ref="B23:G23">SUM(B8:B22)</f>
        <v>4401</v>
      </c>
      <c r="C23" s="80">
        <f t="shared" si="2"/>
        <v>499</v>
      </c>
      <c r="D23" s="80">
        <f>SUM(D8:D22)</f>
        <v>4864</v>
      </c>
      <c r="E23" s="80">
        <f t="shared" si="2"/>
        <v>9764</v>
      </c>
      <c r="F23" s="80">
        <f t="shared" si="1"/>
        <v>5366</v>
      </c>
      <c r="G23" s="80">
        <f t="shared" si="2"/>
        <v>4398</v>
      </c>
      <c r="I23" s="72"/>
    </row>
    <row r="24" spans="1:17" s="73" customFormat="1" ht="19.5" customHeight="1">
      <c r="A24" s="153" t="s">
        <v>24</v>
      </c>
      <c r="B24" s="154"/>
      <c r="C24" s="154"/>
      <c r="D24" s="154"/>
      <c r="E24" s="154"/>
      <c r="F24" s="154"/>
      <c r="G24" s="155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'[5]ZAROALL'!L202</f>
        <v>165</v>
      </c>
      <c r="C25" s="81">
        <f>'[4]Munka1'!L407</f>
        <v>82</v>
      </c>
      <c r="D25" s="81">
        <f>'[4]Munka1'!M407</f>
        <v>224</v>
      </c>
      <c r="E25" s="76">
        <f aca="true" t="shared" si="3" ref="E25:E30">B25+C25+D25</f>
        <v>471</v>
      </c>
      <c r="F25" s="76">
        <f t="shared" si="1"/>
        <v>233</v>
      </c>
      <c r="G25" s="74">
        <f>'[5]ZAROALL'!M202</f>
        <v>238</v>
      </c>
    </row>
    <row r="26" spans="1:7" s="73" customFormat="1" ht="12.75">
      <c r="A26" s="4" t="s">
        <v>19</v>
      </c>
      <c r="B26" s="36">
        <f>'[5]ZAROALL'!L203</f>
        <v>23</v>
      </c>
      <c r="C26" s="77">
        <f>'[4]Munka1'!L408</f>
        <v>66</v>
      </c>
      <c r="D26" s="78">
        <f>'[4]Munka1'!M408</f>
        <v>368</v>
      </c>
      <c r="E26" s="78">
        <f t="shared" si="3"/>
        <v>457</v>
      </c>
      <c r="F26" s="78">
        <f t="shared" si="1"/>
        <v>429</v>
      </c>
      <c r="G26" s="36">
        <f>'[5]ZAROALL'!M203</f>
        <v>28</v>
      </c>
    </row>
    <row r="27" spans="1:7" s="73" customFormat="1" ht="12.75">
      <c r="A27" s="13" t="s">
        <v>20</v>
      </c>
      <c r="B27" s="74">
        <f>'[5]ZAROALL'!L204</f>
        <v>15</v>
      </c>
      <c r="C27" s="75">
        <f>'[4]Munka1'!L409</f>
        <v>83</v>
      </c>
      <c r="D27" s="76">
        <f>'[4]Munka1'!M409</f>
        <v>67</v>
      </c>
      <c r="E27" s="76">
        <f t="shared" si="3"/>
        <v>165</v>
      </c>
      <c r="F27" s="76">
        <f t="shared" si="1"/>
        <v>158</v>
      </c>
      <c r="G27" s="74">
        <f>'[5]ZAROALL'!M204</f>
        <v>7</v>
      </c>
    </row>
    <row r="28" spans="1:7" s="73" customFormat="1" ht="12.75">
      <c r="A28" s="4" t="s">
        <v>21</v>
      </c>
      <c r="B28" s="36">
        <f>'[5]ZAROALL'!L205</f>
        <v>73</v>
      </c>
      <c r="C28" s="77">
        <f>'[4]Munka1'!L410</f>
        <v>16</v>
      </c>
      <c r="D28" s="78">
        <f>'[4]Munka1'!M410</f>
        <v>181</v>
      </c>
      <c r="E28" s="78">
        <f t="shared" si="3"/>
        <v>270</v>
      </c>
      <c r="F28" s="78">
        <f t="shared" si="1"/>
        <v>185</v>
      </c>
      <c r="G28" s="36">
        <f>'[5]ZAROALL'!M205</f>
        <v>85</v>
      </c>
    </row>
    <row r="29" spans="1:7" s="73" customFormat="1" ht="12.75">
      <c r="A29" s="13" t="s">
        <v>22</v>
      </c>
      <c r="B29" s="74">
        <f>'[5]ZAROALL'!L206</f>
        <v>160</v>
      </c>
      <c r="C29" s="75">
        <f>'[4]Munka1'!L411</f>
        <v>22</v>
      </c>
      <c r="D29" s="76">
        <f>'[4]Munka1'!M411</f>
        <v>70</v>
      </c>
      <c r="E29" s="76">
        <f t="shared" si="3"/>
        <v>252</v>
      </c>
      <c r="F29" s="76">
        <f t="shared" si="1"/>
        <v>202</v>
      </c>
      <c r="G29" s="74">
        <f>'[5]ZAROALL'!M206</f>
        <v>50</v>
      </c>
    </row>
    <row r="30" spans="1:7" s="73" customFormat="1" ht="12.75">
      <c r="A30" s="4" t="s">
        <v>23</v>
      </c>
      <c r="B30" s="36">
        <f>'[5]ZAROALL'!L207</f>
        <v>45</v>
      </c>
      <c r="C30" s="77">
        <f>'[4]Munka1'!L412</f>
        <v>2</v>
      </c>
      <c r="D30" s="78">
        <f>'[4]Munka1'!M412</f>
        <v>60</v>
      </c>
      <c r="E30" s="78">
        <f t="shared" si="3"/>
        <v>107</v>
      </c>
      <c r="F30" s="78">
        <f t="shared" si="1"/>
        <v>42</v>
      </c>
      <c r="G30" s="36">
        <f>'[5]ZAROALL'!M207</f>
        <v>65</v>
      </c>
    </row>
    <row r="31" spans="1:7" s="73" customFormat="1" ht="12.75">
      <c r="A31" s="82" t="s">
        <v>24</v>
      </c>
      <c r="B31" s="83">
        <f aca="true" t="shared" si="4" ref="B31:G31">SUM(B25:B30)</f>
        <v>481</v>
      </c>
      <c r="C31" s="83">
        <f t="shared" si="4"/>
        <v>271</v>
      </c>
      <c r="D31" s="83">
        <f t="shared" si="4"/>
        <v>970</v>
      </c>
      <c r="E31" s="83">
        <f t="shared" si="4"/>
        <v>1722</v>
      </c>
      <c r="F31" s="83">
        <f t="shared" si="4"/>
        <v>1249</v>
      </c>
      <c r="G31" s="83">
        <f t="shared" si="4"/>
        <v>473</v>
      </c>
    </row>
    <row r="32" spans="1:10" s="73" customFormat="1" ht="12.75">
      <c r="A32" s="153" t="s">
        <v>31</v>
      </c>
      <c r="B32" s="154"/>
      <c r="C32" s="154"/>
      <c r="D32" s="154"/>
      <c r="E32" s="154"/>
      <c r="F32" s="154"/>
      <c r="G32" s="155"/>
      <c r="H32" s="72"/>
      <c r="J32" s="72"/>
    </row>
    <row r="33" spans="1:7" s="73" customFormat="1" ht="12.75">
      <c r="A33" s="14" t="s">
        <v>25</v>
      </c>
      <c r="B33" s="81">
        <f>'[5]ZAROALL'!L210</f>
        <v>153</v>
      </c>
      <c r="C33" s="81">
        <f>'[4]Munka1'!L414</f>
        <v>32</v>
      </c>
      <c r="D33" s="81">
        <f>'[4]Munka1'!M414</f>
        <v>241</v>
      </c>
      <c r="E33" s="84">
        <f aca="true" t="shared" si="5" ref="E33:E38">B33+C33+D33</f>
        <v>426</v>
      </c>
      <c r="F33" s="84">
        <f aca="true" t="shared" si="6" ref="F33:F38">E33-G33</f>
        <v>375</v>
      </c>
      <c r="G33" s="81">
        <f>'[5]ZAROALL'!M210</f>
        <v>51</v>
      </c>
    </row>
    <row r="34" spans="1:7" s="73" customFormat="1" ht="12.75">
      <c r="A34" s="4" t="s">
        <v>26</v>
      </c>
      <c r="B34" s="36">
        <f>'[5]ZAROALL'!L211</f>
        <v>221</v>
      </c>
      <c r="C34" s="77">
        <f>'[4]Munka1'!L415</f>
        <v>13</v>
      </c>
      <c r="D34" s="78">
        <f>'[4]Munka1'!M415</f>
        <v>157</v>
      </c>
      <c r="E34" s="78">
        <f t="shared" si="5"/>
        <v>391</v>
      </c>
      <c r="F34" s="78">
        <f t="shared" si="6"/>
        <v>147</v>
      </c>
      <c r="G34" s="36">
        <f>'[5]ZAROALL'!M211</f>
        <v>244</v>
      </c>
    </row>
    <row r="35" spans="1:7" s="73" customFormat="1" ht="12.75">
      <c r="A35" s="14" t="s">
        <v>27</v>
      </c>
      <c r="B35" s="74">
        <f>'[5]ZAROALL'!L212</f>
        <v>182</v>
      </c>
      <c r="C35" s="75">
        <f>'[4]Munka1'!L416</f>
        <v>41</v>
      </c>
      <c r="D35" s="76">
        <f>'[4]Munka1'!M416</f>
        <v>147</v>
      </c>
      <c r="E35" s="76">
        <f t="shared" si="5"/>
        <v>370</v>
      </c>
      <c r="F35" s="76">
        <f t="shared" si="6"/>
        <v>260</v>
      </c>
      <c r="G35" s="74">
        <f>'[5]ZAROALL'!M212</f>
        <v>110</v>
      </c>
    </row>
    <row r="36" spans="1:7" s="73" customFormat="1" ht="12.75">
      <c r="A36" s="4" t="s">
        <v>28</v>
      </c>
      <c r="B36" s="36">
        <f>'[5]ZAROALL'!L213</f>
        <v>57</v>
      </c>
      <c r="C36" s="77">
        <f>'[4]Munka1'!L417</f>
        <v>2</v>
      </c>
      <c r="D36" s="78">
        <f>'[4]Munka1'!M417</f>
        <v>135</v>
      </c>
      <c r="E36" s="78">
        <f t="shared" si="5"/>
        <v>194</v>
      </c>
      <c r="F36" s="78">
        <f t="shared" si="6"/>
        <v>125</v>
      </c>
      <c r="G36" s="36">
        <f>'[5]ZAROALL'!M213</f>
        <v>69</v>
      </c>
    </row>
    <row r="37" spans="1:7" s="73" customFormat="1" ht="12.75">
      <c r="A37" s="14" t="s">
        <v>29</v>
      </c>
      <c r="B37" s="74">
        <f>'[5]ZAROALL'!L214</f>
        <v>381</v>
      </c>
      <c r="C37" s="75">
        <f>'[4]Munka1'!L418</f>
        <v>10</v>
      </c>
      <c r="D37" s="76">
        <f>'[4]Munka1'!M418</f>
        <v>103</v>
      </c>
      <c r="E37" s="76">
        <f t="shared" si="5"/>
        <v>494</v>
      </c>
      <c r="F37" s="76">
        <f t="shared" si="6"/>
        <v>443</v>
      </c>
      <c r="G37" s="74">
        <f>'[5]ZAROALL'!M214</f>
        <v>51</v>
      </c>
    </row>
    <row r="38" spans="1:7" s="73" customFormat="1" ht="12.75">
      <c r="A38" s="4" t="s">
        <v>30</v>
      </c>
      <c r="B38" s="36">
        <f>'[5]ZAROALL'!L215</f>
        <v>90</v>
      </c>
      <c r="C38" s="77">
        <f>'[4]Munka1'!L419</f>
        <v>17</v>
      </c>
      <c r="D38" s="78">
        <f>'[4]Munka1'!M419</f>
        <v>140</v>
      </c>
      <c r="E38" s="78">
        <f t="shared" si="5"/>
        <v>247</v>
      </c>
      <c r="F38" s="78">
        <f t="shared" si="6"/>
        <v>164</v>
      </c>
      <c r="G38" s="36">
        <f>'[5]ZAROALL'!M215</f>
        <v>83</v>
      </c>
    </row>
    <row r="39" spans="1:9" s="73" customFormat="1" ht="12.75">
      <c r="A39" s="82" t="s">
        <v>31</v>
      </c>
      <c r="B39" s="83">
        <f aca="true" t="shared" si="7" ref="B39:G39">SUM(B33:B38)</f>
        <v>1084</v>
      </c>
      <c r="C39" s="85">
        <f t="shared" si="7"/>
        <v>115</v>
      </c>
      <c r="D39" s="86">
        <f t="shared" si="7"/>
        <v>923</v>
      </c>
      <c r="E39" s="86">
        <f>SUM(E33:E38)</f>
        <v>2122</v>
      </c>
      <c r="F39" s="86">
        <f>SUM(F33:F38)</f>
        <v>1514</v>
      </c>
      <c r="G39" s="83">
        <f t="shared" si="7"/>
        <v>608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5966</v>
      </c>
      <c r="C40" s="51">
        <f t="shared" si="8"/>
        <v>885</v>
      </c>
      <c r="D40" s="51">
        <f t="shared" si="8"/>
        <v>6757</v>
      </c>
      <c r="E40" s="51">
        <f>E39+E31+E23</f>
        <v>13608</v>
      </c>
      <c r="F40" s="51">
        <f t="shared" si="8"/>
        <v>8129</v>
      </c>
      <c r="G40" s="51">
        <f t="shared" si="8"/>
        <v>5479</v>
      </c>
    </row>
    <row r="41" spans="1:4" ht="19.5" customHeight="1">
      <c r="A41" s="148" t="s">
        <v>116</v>
      </c>
      <c r="B41" s="148"/>
      <c r="C41" s="148"/>
      <c r="D41" s="148"/>
    </row>
    <row r="42" spans="3:4" ht="12.75">
      <c r="C42" s="87"/>
      <c r="D42" s="87">
        <f>SUM(C40:D40)</f>
        <v>7642</v>
      </c>
    </row>
    <row r="43" spans="3:4" ht="12.75">
      <c r="C43" s="87"/>
      <c r="D43" s="87">
        <f>SUM(C23:D23)</f>
        <v>5363</v>
      </c>
    </row>
    <row r="44" ht="12.75">
      <c r="D44" s="87">
        <f>SUM(C31:D31)</f>
        <v>1241</v>
      </c>
    </row>
    <row r="45" ht="12.75">
      <c r="D45" s="87">
        <f>SUM(C39:D39)</f>
        <v>1038</v>
      </c>
    </row>
  </sheetData>
  <mergeCells count="13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  <mergeCell ref="A41:D41"/>
    <mergeCell ref="A32:G32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2"/>
  <headerFooter alignWithMargins="0">
    <oddHeader>&amp;R&amp;"Times New Roman CE,Dőlt"11. sz. táblázat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 topLeftCell="A1">
      <selection activeCell="L41" sqref="L41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25" t="s">
        <v>115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71" t="s">
        <v>90</v>
      </c>
      <c r="B2" s="175" t="s">
        <v>91</v>
      </c>
      <c r="C2" s="176"/>
      <c r="D2" s="176"/>
      <c r="E2" s="176"/>
      <c r="F2" s="175" t="s">
        <v>92</v>
      </c>
      <c r="G2" s="176"/>
      <c r="H2" s="182"/>
      <c r="I2" s="183"/>
    </row>
    <row r="3" spans="1:9" ht="12.75">
      <c r="A3" s="172"/>
      <c r="B3" s="177"/>
      <c r="C3" s="178"/>
      <c r="D3" s="179"/>
      <c r="E3" s="179"/>
      <c r="F3" s="184"/>
      <c r="G3" s="185"/>
      <c r="H3" s="185"/>
      <c r="I3" s="186"/>
    </row>
    <row r="4" spans="1:9" ht="12.75">
      <c r="A4" s="173"/>
      <c r="B4" s="180"/>
      <c r="C4" s="181"/>
      <c r="D4" s="181"/>
      <c r="E4" s="181"/>
      <c r="F4" s="187"/>
      <c r="G4" s="188"/>
      <c r="H4" s="188"/>
      <c r="I4" s="189"/>
    </row>
    <row r="5" spans="1:9" ht="40.5" customHeight="1">
      <c r="A5" s="173"/>
      <c r="B5" s="8" t="s">
        <v>109</v>
      </c>
      <c r="C5" s="9" t="s">
        <v>21</v>
      </c>
      <c r="D5" s="9" t="s">
        <v>93</v>
      </c>
      <c r="E5" s="190" t="s">
        <v>110</v>
      </c>
      <c r="F5" s="8" t="s">
        <v>109</v>
      </c>
      <c r="G5" s="9" t="s">
        <v>21</v>
      </c>
      <c r="H5" s="9" t="s">
        <v>93</v>
      </c>
      <c r="I5" s="190" t="s">
        <v>110</v>
      </c>
    </row>
    <row r="6" spans="1:9" ht="14.25" customHeight="1">
      <c r="A6" s="174"/>
      <c r="B6" s="192" t="s">
        <v>94</v>
      </c>
      <c r="C6" s="193"/>
      <c r="D6" s="194"/>
      <c r="E6" s="191"/>
      <c r="F6" s="192" t="s">
        <v>94</v>
      </c>
      <c r="G6" s="193"/>
      <c r="H6" s="194"/>
      <c r="I6" s="191"/>
    </row>
    <row r="7" spans="1:9" ht="21" customHeight="1">
      <c r="A7" s="168" t="s">
        <v>108</v>
      </c>
      <c r="B7" s="169"/>
      <c r="C7" s="169"/>
      <c r="D7" s="169"/>
      <c r="E7" s="169"/>
      <c r="F7" s="169"/>
      <c r="G7" s="169"/>
      <c r="H7" s="169"/>
      <c r="I7" s="170"/>
    </row>
    <row r="8" spans="1:9" ht="12.75">
      <c r="A8" s="56" t="s">
        <v>95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96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97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98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99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100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101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102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103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104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105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106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108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8" t="s">
        <v>111</v>
      </c>
      <c r="B21" s="169"/>
      <c r="C21" s="169"/>
      <c r="D21" s="169"/>
      <c r="E21" s="169"/>
      <c r="F21" s="169"/>
      <c r="G21" s="169"/>
      <c r="H21" s="169"/>
      <c r="I21" s="170"/>
    </row>
    <row r="22" spans="1:9" ht="12.75">
      <c r="A22" s="56" t="s">
        <v>95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96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97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98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99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100</v>
      </c>
      <c r="B27" s="63">
        <v>2</v>
      </c>
      <c r="C27" s="59">
        <v>0</v>
      </c>
      <c r="D27" s="59">
        <v>0</v>
      </c>
      <c r="E27" s="59">
        <f t="shared" si="3"/>
        <v>2</v>
      </c>
      <c r="F27" s="59">
        <v>35</v>
      </c>
      <c r="G27" s="59">
        <v>0</v>
      </c>
      <c r="H27" s="59">
        <v>0</v>
      </c>
      <c r="I27" s="59">
        <f t="shared" si="4"/>
        <v>35</v>
      </c>
    </row>
    <row r="28" spans="1:9" ht="12.75">
      <c r="A28" s="64" t="s">
        <v>101</v>
      </c>
      <c r="B28" s="65">
        <v>4</v>
      </c>
      <c r="C28" s="61">
        <v>0</v>
      </c>
      <c r="D28" s="61">
        <v>0</v>
      </c>
      <c r="E28" s="61">
        <f>SUM(B28:D28)</f>
        <v>4</v>
      </c>
      <c r="F28" s="61">
        <v>237</v>
      </c>
      <c r="G28" s="61">
        <v>0</v>
      </c>
      <c r="H28" s="61">
        <v>0</v>
      </c>
      <c r="I28" s="61">
        <f aca="true" t="shared" si="5" ref="I28:I33">SUM(F28:H28)</f>
        <v>237</v>
      </c>
    </row>
    <row r="29" spans="1:9" ht="12.75">
      <c r="A29" s="62" t="s">
        <v>102</v>
      </c>
      <c r="B29" s="63">
        <v>0</v>
      </c>
      <c r="C29" s="59">
        <v>0</v>
      </c>
      <c r="D29" s="59">
        <v>0</v>
      </c>
      <c r="E29" s="59">
        <f>SUM(B29:D29)</f>
        <v>0</v>
      </c>
      <c r="F29" s="59">
        <v>0</v>
      </c>
      <c r="G29" s="59">
        <v>0</v>
      </c>
      <c r="H29" s="59">
        <v>0</v>
      </c>
      <c r="I29" s="59">
        <f t="shared" si="5"/>
        <v>0</v>
      </c>
    </row>
    <row r="30" spans="1:9" ht="12.75">
      <c r="A30" s="64" t="s">
        <v>103</v>
      </c>
      <c r="B30" s="65">
        <v>2</v>
      </c>
      <c r="C30" s="61">
        <v>0</v>
      </c>
      <c r="D30" s="61">
        <v>0</v>
      </c>
      <c r="E30" s="61">
        <f>SUM(B30:D30)</f>
        <v>2</v>
      </c>
      <c r="F30" s="61">
        <v>79</v>
      </c>
      <c r="G30" s="61">
        <v>0</v>
      </c>
      <c r="H30" s="61">
        <v>0</v>
      </c>
      <c r="I30" s="61">
        <f t="shared" si="5"/>
        <v>79</v>
      </c>
    </row>
    <row r="31" spans="1:9" ht="12.75">
      <c r="A31" s="62" t="s">
        <v>104</v>
      </c>
      <c r="B31" s="63">
        <v>1</v>
      </c>
      <c r="C31" s="59">
        <v>0</v>
      </c>
      <c r="D31" s="59">
        <v>0</v>
      </c>
      <c r="E31" s="59">
        <f>SUM(B31:D31)</f>
        <v>1</v>
      </c>
      <c r="F31" s="59">
        <v>76</v>
      </c>
      <c r="G31" s="59">
        <v>0</v>
      </c>
      <c r="H31" s="59">
        <v>0</v>
      </c>
      <c r="I31" s="59">
        <f t="shared" si="5"/>
        <v>76</v>
      </c>
    </row>
    <row r="32" spans="1:9" ht="12.75">
      <c r="A32" s="64" t="s">
        <v>105</v>
      </c>
      <c r="B32" s="65">
        <v>3</v>
      </c>
      <c r="C32" s="61">
        <v>1</v>
      </c>
      <c r="D32" s="61">
        <v>0</v>
      </c>
      <c r="E32" s="61">
        <f>SUM(B32:D32)</f>
        <v>4</v>
      </c>
      <c r="F32" s="61">
        <v>52</v>
      </c>
      <c r="G32" s="61">
        <v>48</v>
      </c>
      <c r="H32" s="61">
        <v>0</v>
      </c>
      <c r="I32" s="61">
        <f t="shared" si="5"/>
        <v>100</v>
      </c>
    </row>
    <row r="33" spans="1:9" ht="12.75">
      <c r="A33" s="62" t="s">
        <v>106</v>
      </c>
      <c r="B33" s="63">
        <v>3</v>
      </c>
      <c r="C33" s="59">
        <v>0</v>
      </c>
      <c r="D33" s="59">
        <v>1</v>
      </c>
      <c r="E33" s="59">
        <f>SUM(B33:D33)</f>
        <v>4</v>
      </c>
      <c r="F33" s="59">
        <v>175</v>
      </c>
      <c r="G33" s="59">
        <v>0</v>
      </c>
      <c r="H33" s="59">
        <v>20</v>
      </c>
      <c r="I33" s="59">
        <f t="shared" si="5"/>
        <v>195</v>
      </c>
    </row>
    <row r="34" spans="1:9" ht="12.75">
      <c r="A34" s="66" t="s">
        <v>111</v>
      </c>
      <c r="B34" s="67">
        <f>SUM(B22:B33)</f>
        <v>18</v>
      </c>
      <c r="C34" s="67">
        <f aca="true" t="shared" si="6" ref="C34:I34">SUM(C22:C33)</f>
        <v>6</v>
      </c>
      <c r="D34" s="67">
        <f t="shared" si="6"/>
        <v>1</v>
      </c>
      <c r="E34" s="67">
        <f t="shared" si="6"/>
        <v>25</v>
      </c>
      <c r="F34" s="67">
        <f t="shared" si="6"/>
        <v>802</v>
      </c>
      <c r="G34" s="67">
        <f t="shared" si="6"/>
        <v>150</v>
      </c>
      <c r="H34" s="67">
        <f t="shared" si="6"/>
        <v>20</v>
      </c>
      <c r="I34" s="67">
        <f t="shared" si="6"/>
        <v>972</v>
      </c>
    </row>
    <row r="35" spans="1:9" ht="17.25" customHeight="1">
      <c r="A35" s="167" t="s">
        <v>116</v>
      </c>
      <c r="B35" s="167"/>
      <c r="C35" s="167"/>
      <c r="D35" s="167"/>
      <c r="E35" s="167"/>
      <c r="F35" s="167"/>
      <c r="G35" s="167"/>
      <c r="H35" s="167"/>
      <c r="I35" s="167"/>
    </row>
  </sheetData>
  <mergeCells count="11">
    <mergeCell ref="A1:I1"/>
    <mergeCell ref="A2:A6"/>
    <mergeCell ref="B2:E4"/>
    <mergeCell ref="F2:I4"/>
    <mergeCell ref="E5:E6"/>
    <mergeCell ref="I5:I6"/>
    <mergeCell ref="B6:D6"/>
    <mergeCell ref="F6:H6"/>
    <mergeCell ref="A35:I35"/>
    <mergeCell ref="A7:I7"/>
    <mergeCell ref="A21:I21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Roman,Dőlt"12.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pane xSplit="6" topLeftCell="G1" activePane="topRight" state="frozen"/>
      <selection pane="topLeft" activeCell="K21" sqref="K21"/>
      <selection pane="topRight" activeCell="K21" sqref="K21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25" t="s">
        <v>42</v>
      </c>
      <c r="B1" s="125"/>
      <c r="C1" s="125"/>
      <c r="D1" s="125"/>
      <c r="E1" s="125"/>
      <c r="F1" s="125"/>
    </row>
    <row r="2" spans="1:6" ht="12.75">
      <c r="A2" s="125" t="s">
        <v>73</v>
      </c>
      <c r="B2" s="125"/>
      <c r="C2" s="125"/>
      <c r="D2" s="125"/>
      <c r="E2" s="125"/>
      <c r="F2" s="125"/>
    </row>
    <row r="3" spans="1:6" ht="12.75">
      <c r="A3" s="126" t="s">
        <v>120</v>
      </c>
      <c r="B3" s="126"/>
      <c r="C3" s="126"/>
      <c r="D3" s="126"/>
      <c r="E3" s="126"/>
      <c r="F3" s="126"/>
    </row>
    <row r="4" spans="2:6" ht="12.75">
      <c r="B4" s="33"/>
      <c r="C4" s="3"/>
      <c r="D4" s="34"/>
      <c r="E4" s="34"/>
      <c r="F4" s="34"/>
    </row>
    <row r="5" spans="1:6" ht="12.75">
      <c r="A5" s="135" t="s">
        <v>34</v>
      </c>
      <c r="B5" s="130" t="s">
        <v>77</v>
      </c>
      <c r="C5" s="131"/>
      <c r="D5" s="131"/>
      <c r="E5" s="131"/>
      <c r="F5" s="132"/>
    </row>
    <row r="6" spans="1:6" ht="12.75">
      <c r="A6" s="135"/>
      <c r="B6" s="133" t="s">
        <v>1</v>
      </c>
      <c r="C6" s="127" t="s">
        <v>33</v>
      </c>
      <c r="D6" s="128"/>
      <c r="E6" s="128"/>
      <c r="F6" s="129"/>
    </row>
    <row r="7" spans="1:6" ht="33" customHeight="1">
      <c r="A7" s="135"/>
      <c r="B7" s="134"/>
      <c r="C7" s="135" t="s">
        <v>38</v>
      </c>
      <c r="D7" s="135"/>
      <c r="E7" s="135" t="s">
        <v>37</v>
      </c>
      <c r="F7" s="135"/>
    </row>
    <row r="8" spans="1:6" ht="12.75">
      <c r="A8" s="13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3" t="s">
        <v>17</v>
      </c>
      <c r="B9" s="123"/>
      <c r="C9" s="123"/>
      <c r="D9" s="123"/>
      <c r="E9" s="123"/>
      <c r="F9" s="123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'[3]kirendeltségek'!M169</f>
        <v>1845</v>
      </c>
      <c r="C10" s="36">
        <f aca="true" t="shared" si="0" ref="C10:C25">B10-P10</f>
        <v>-27</v>
      </c>
      <c r="D10" s="37">
        <f aca="true" t="shared" si="1" ref="D10:D25">B10/P10*100-100</f>
        <v>-1.4423076923076934</v>
      </c>
      <c r="E10" s="36">
        <f aca="true" t="shared" si="2" ref="E10:E25">B10-Q10</f>
        <v>-29</v>
      </c>
      <c r="F10" s="37">
        <f aca="true" t="shared" si="3" ref="F10:F25">B10/Q10*100-100</f>
        <v>-1.5474919957310505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'[3]kirendeltségek'!L169</f>
        <v>1872</v>
      </c>
      <c r="Q10" s="38">
        <f>'[3]kirendeltségek'!M135</f>
        <v>1874</v>
      </c>
    </row>
    <row r="11" spans="1:17" ht="12.75">
      <c r="A11" s="6" t="s">
        <v>3</v>
      </c>
      <c r="B11" s="39">
        <f>'[3]kirendeltségek'!M170</f>
        <v>409</v>
      </c>
      <c r="C11" s="39">
        <f t="shared" si="0"/>
        <v>32</v>
      </c>
      <c r="D11" s="40">
        <f t="shared" si="1"/>
        <v>8.48806366047745</v>
      </c>
      <c r="E11" s="39">
        <f t="shared" si="2"/>
        <v>1</v>
      </c>
      <c r="F11" s="40">
        <f t="shared" si="3"/>
        <v>0.24509803921569073</v>
      </c>
      <c r="P11" s="41">
        <f>'[3]kirendeltségek'!L170</f>
        <v>377</v>
      </c>
      <c r="Q11" s="41">
        <f>'[3]kirendeltségek'!M136</f>
        <v>408</v>
      </c>
    </row>
    <row r="12" spans="1:17" s="5" customFormat="1" ht="12.75">
      <c r="A12" s="4" t="s">
        <v>4</v>
      </c>
      <c r="B12" s="36">
        <f>'[3]kirendeltségek'!M171</f>
        <v>891</v>
      </c>
      <c r="C12" s="36">
        <f t="shared" si="0"/>
        <v>15</v>
      </c>
      <c r="D12" s="37">
        <f t="shared" si="1"/>
        <v>1.7123287671232816</v>
      </c>
      <c r="E12" s="36">
        <f t="shared" si="2"/>
        <v>-32</v>
      </c>
      <c r="F12" s="37">
        <f t="shared" si="3"/>
        <v>-3.4669555796316303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'[3]kirendeltségek'!L171</f>
        <v>876</v>
      </c>
      <c r="Q12" s="42">
        <f>'[3]kirendeltségek'!M137</f>
        <v>923</v>
      </c>
    </row>
    <row r="13" spans="1:17" ht="12.75">
      <c r="A13" s="6" t="s">
        <v>5</v>
      </c>
      <c r="B13" s="39">
        <f>'[3]kirendeltségek'!M172</f>
        <v>221</v>
      </c>
      <c r="C13" s="39">
        <f t="shared" si="0"/>
        <v>-5</v>
      </c>
      <c r="D13" s="40">
        <f t="shared" si="1"/>
        <v>-2.212389380530979</v>
      </c>
      <c r="E13" s="39">
        <f t="shared" si="2"/>
        <v>3</v>
      </c>
      <c r="F13" s="40">
        <f t="shared" si="3"/>
        <v>1.3761467889908232</v>
      </c>
      <c r="P13" s="41">
        <f>'[3]kirendeltségek'!L172</f>
        <v>226</v>
      </c>
      <c r="Q13" s="41">
        <f>'[3]kirendeltségek'!M138</f>
        <v>218</v>
      </c>
    </row>
    <row r="14" spans="1:17" s="5" customFormat="1" ht="12.75">
      <c r="A14" s="4" t="s">
        <v>6</v>
      </c>
      <c r="B14" s="36">
        <f>'[3]kirendeltségek'!M173</f>
        <v>389</v>
      </c>
      <c r="C14" s="36">
        <f t="shared" si="0"/>
        <v>-11</v>
      </c>
      <c r="D14" s="37">
        <f t="shared" si="1"/>
        <v>-2.75</v>
      </c>
      <c r="E14" s="36">
        <f t="shared" si="2"/>
        <v>32</v>
      </c>
      <c r="F14" s="37">
        <f t="shared" si="3"/>
        <v>8.963585434173666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'[3]kirendeltségek'!L173</f>
        <v>400</v>
      </c>
      <c r="Q14" s="42">
        <f>'[3]kirendeltségek'!M139</f>
        <v>357</v>
      </c>
    </row>
    <row r="15" spans="1:17" ht="12.75">
      <c r="A15" s="6" t="s">
        <v>7</v>
      </c>
      <c r="B15" s="39">
        <f>'[3]kirendeltségek'!M174</f>
        <v>821</v>
      </c>
      <c r="C15" s="39">
        <f t="shared" si="0"/>
        <v>50</v>
      </c>
      <c r="D15" s="40">
        <f t="shared" si="1"/>
        <v>6.485084306095985</v>
      </c>
      <c r="E15" s="39">
        <f t="shared" si="2"/>
        <v>17</v>
      </c>
      <c r="F15" s="40">
        <f t="shared" si="3"/>
        <v>2.114427860696509</v>
      </c>
      <c r="P15" s="41">
        <f>'[3]kirendeltségek'!L174</f>
        <v>771</v>
      </c>
      <c r="Q15" s="41">
        <f>'[3]kirendeltségek'!M140</f>
        <v>804</v>
      </c>
    </row>
    <row r="16" spans="1:17" s="5" customFormat="1" ht="12.75">
      <c r="A16" s="4" t="s">
        <v>8</v>
      </c>
      <c r="B16" s="36">
        <f>'[3]kirendeltségek'!M175</f>
        <v>266</v>
      </c>
      <c r="C16" s="36">
        <f t="shared" si="0"/>
        <v>2</v>
      </c>
      <c r="D16" s="37">
        <f t="shared" si="1"/>
        <v>0.7575757575757507</v>
      </c>
      <c r="E16" s="36">
        <f t="shared" si="2"/>
        <v>-46</v>
      </c>
      <c r="F16" s="37">
        <f t="shared" si="3"/>
        <v>-14.743589743589752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'[3]kirendeltségek'!L175</f>
        <v>264</v>
      </c>
      <c r="Q16" s="42">
        <f>'[3]kirendeltségek'!M141</f>
        <v>312</v>
      </c>
    </row>
    <row r="17" spans="1:17" ht="12.75">
      <c r="A17" s="6" t="s">
        <v>9</v>
      </c>
      <c r="B17" s="39">
        <f>'[3]kirendeltségek'!M176</f>
        <v>455</v>
      </c>
      <c r="C17" s="39">
        <f t="shared" si="0"/>
        <v>-7</v>
      </c>
      <c r="D17" s="40">
        <f t="shared" si="1"/>
        <v>-1.5151515151515156</v>
      </c>
      <c r="E17" s="39">
        <f t="shared" si="2"/>
        <v>32</v>
      </c>
      <c r="F17" s="40">
        <f t="shared" si="3"/>
        <v>7.56501182033098</v>
      </c>
      <c r="P17" s="41">
        <f>'[3]kirendeltségek'!L176</f>
        <v>462</v>
      </c>
      <c r="Q17" s="41">
        <f>'[3]kirendeltségek'!M142</f>
        <v>423</v>
      </c>
    </row>
    <row r="18" spans="1:17" s="5" customFormat="1" ht="12.75">
      <c r="A18" s="4" t="s">
        <v>10</v>
      </c>
      <c r="B18" s="36">
        <f>'[3]kirendeltségek'!M177</f>
        <v>583</v>
      </c>
      <c r="C18" s="36">
        <f t="shared" si="0"/>
        <v>-1</v>
      </c>
      <c r="D18" s="37">
        <f t="shared" si="1"/>
        <v>-0.1712328767123239</v>
      </c>
      <c r="E18" s="36">
        <f t="shared" si="2"/>
        <v>-14</v>
      </c>
      <c r="F18" s="37">
        <f t="shared" si="3"/>
        <v>-2.345058626465658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'[3]kirendeltségek'!L177</f>
        <v>584</v>
      </c>
      <c r="Q18" s="42">
        <f>'[3]kirendeltségek'!M143</f>
        <v>597</v>
      </c>
    </row>
    <row r="19" spans="1:17" ht="12.75">
      <c r="A19" s="6" t="s">
        <v>11</v>
      </c>
      <c r="B19" s="39">
        <f>'[3]kirendeltségek'!M178</f>
        <v>520</v>
      </c>
      <c r="C19" s="39">
        <f t="shared" si="0"/>
        <v>26</v>
      </c>
      <c r="D19" s="40">
        <f t="shared" si="1"/>
        <v>5.263157894736835</v>
      </c>
      <c r="E19" s="39">
        <f t="shared" si="2"/>
        <v>16</v>
      </c>
      <c r="F19" s="40">
        <f t="shared" si="3"/>
        <v>3.1746031746031917</v>
      </c>
      <c r="P19" s="41">
        <f>'[3]kirendeltségek'!L178</f>
        <v>494</v>
      </c>
      <c r="Q19" s="41">
        <f>'[3]kirendeltségek'!M144</f>
        <v>504</v>
      </c>
    </row>
    <row r="20" spans="1:17" s="5" customFormat="1" ht="12.75">
      <c r="A20" s="4" t="s">
        <v>12</v>
      </c>
      <c r="B20" s="36">
        <f>'[3]kirendeltségek'!M179</f>
        <v>354</v>
      </c>
      <c r="C20" s="36">
        <f t="shared" si="0"/>
        <v>-15</v>
      </c>
      <c r="D20" s="37">
        <f t="shared" si="1"/>
        <v>-4.065040650406502</v>
      </c>
      <c r="E20" s="36">
        <f t="shared" si="2"/>
        <v>45</v>
      </c>
      <c r="F20" s="37">
        <f t="shared" si="3"/>
        <v>14.5631067961165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'[3]kirendeltségek'!L179</f>
        <v>369</v>
      </c>
      <c r="Q20" s="42">
        <f>'[3]kirendeltségek'!M145</f>
        <v>309</v>
      </c>
    </row>
    <row r="21" spans="1:17" ht="12.75">
      <c r="A21" s="6" t="s">
        <v>13</v>
      </c>
      <c r="B21" s="39">
        <f>'[3]kirendeltségek'!M180</f>
        <v>153</v>
      </c>
      <c r="C21" s="39">
        <f t="shared" si="0"/>
        <v>7</v>
      </c>
      <c r="D21" s="40">
        <f t="shared" si="1"/>
        <v>4.794520547945197</v>
      </c>
      <c r="E21" s="39">
        <f t="shared" si="2"/>
        <v>19</v>
      </c>
      <c r="F21" s="40">
        <f t="shared" si="3"/>
        <v>14.179104477611943</v>
      </c>
      <c r="P21" s="41">
        <f>'[3]kirendeltségek'!L180</f>
        <v>146</v>
      </c>
      <c r="Q21" s="41">
        <f>'[3]kirendeltségek'!M146</f>
        <v>134</v>
      </c>
    </row>
    <row r="22" spans="1:17" s="5" customFormat="1" ht="12.75">
      <c r="A22" s="4" t="s">
        <v>14</v>
      </c>
      <c r="B22" s="36">
        <f>'[3]kirendeltségek'!M181</f>
        <v>140</v>
      </c>
      <c r="C22" s="36">
        <f t="shared" si="0"/>
        <v>15</v>
      </c>
      <c r="D22" s="37">
        <f t="shared" si="1"/>
        <v>12.000000000000014</v>
      </c>
      <c r="E22" s="36">
        <f t="shared" si="2"/>
        <v>-3</v>
      </c>
      <c r="F22" s="37">
        <f t="shared" si="3"/>
        <v>-2.097902097902093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'[3]kirendeltségek'!L181</f>
        <v>125</v>
      </c>
      <c r="Q22" s="42">
        <f>'[3]kirendeltségek'!M147</f>
        <v>143</v>
      </c>
    </row>
    <row r="23" spans="1:17" ht="12.75">
      <c r="A23" s="6" t="s">
        <v>15</v>
      </c>
      <c r="B23" s="39">
        <f>'[3]kirendeltségek'!M182</f>
        <v>169</v>
      </c>
      <c r="C23" s="39">
        <f t="shared" si="0"/>
        <v>2</v>
      </c>
      <c r="D23" s="40">
        <f t="shared" si="1"/>
        <v>1.1976047904191773</v>
      </c>
      <c r="E23" s="39">
        <f t="shared" si="2"/>
        <v>9</v>
      </c>
      <c r="F23" s="40">
        <f t="shared" si="3"/>
        <v>5.624999999999986</v>
      </c>
      <c r="P23" s="41">
        <f>'[3]kirendeltségek'!L182</f>
        <v>167</v>
      </c>
      <c r="Q23" s="41">
        <f>'[3]kirendeltségek'!M148</f>
        <v>160</v>
      </c>
    </row>
    <row r="24" spans="1:17" s="5" customFormat="1" ht="12.75">
      <c r="A24" s="4" t="s">
        <v>16</v>
      </c>
      <c r="B24" s="36">
        <f>'[3]kirendeltségek'!M183</f>
        <v>170</v>
      </c>
      <c r="C24" s="36">
        <f t="shared" si="0"/>
        <v>8</v>
      </c>
      <c r="D24" s="37">
        <f t="shared" si="1"/>
        <v>4.938271604938265</v>
      </c>
      <c r="E24" s="36">
        <f t="shared" si="2"/>
        <v>-4</v>
      </c>
      <c r="F24" s="37">
        <f t="shared" si="3"/>
        <v>-2.2988505747126453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'[3]kirendeltségek'!L183</f>
        <v>162</v>
      </c>
      <c r="Q24" s="42">
        <f>'[3]kirendeltségek'!M149</f>
        <v>174</v>
      </c>
    </row>
    <row r="25" spans="1:17" s="1" customFormat="1" ht="27" customHeight="1">
      <c r="A25" s="43" t="s">
        <v>17</v>
      </c>
      <c r="B25" s="44">
        <f>SUM(B10:B24)</f>
        <v>7386</v>
      </c>
      <c r="C25" s="44">
        <f t="shared" si="0"/>
        <v>91</v>
      </c>
      <c r="D25" s="45">
        <f t="shared" si="1"/>
        <v>1.247429746401636</v>
      </c>
      <c r="E25" s="44">
        <f t="shared" si="2"/>
        <v>46</v>
      </c>
      <c r="F25" s="45">
        <f t="shared" si="3"/>
        <v>0.6267029972752027</v>
      </c>
      <c r="P25" s="46">
        <f>SUM(P10:P24)</f>
        <v>7295</v>
      </c>
      <c r="Q25" s="46">
        <f>SUM(Q10:Q24)</f>
        <v>7340</v>
      </c>
    </row>
    <row r="26" spans="1:15" s="5" customFormat="1" ht="29.25" customHeight="1">
      <c r="A26" s="124" t="s">
        <v>24</v>
      </c>
      <c r="B26" s="124"/>
      <c r="C26" s="124"/>
      <c r="D26" s="124"/>
      <c r="E26" s="124"/>
      <c r="F26" s="124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'[3]kirendeltségek'!M185</f>
        <v>610</v>
      </c>
      <c r="C27" s="39">
        <f aca="true" t="shared" si="4" ref="C27:C33">B27-P27</f>
        <v>10</v>
      </c>
      <c r="D27" s="40">
        <f aca="true" t="shared" si="5" ref="D27:D33">B27/P27*100-100</f>
        <v>1.6666666666666572</v>
      </c>
      <c r="E27" s="39">
        <f aca="true" t="shared" si="6" ref="E27:E33">B27-Q27</f>
        <v>3</v>
      </c>
      <c r="F27" s="40">
        <f aca="true" t="shared" si="7" ref="F27:F33">B27/Q27*100-100</f>
        <v>0.49423393739702703</v>
      </c>
      <c r="P27" s="47">
        <f>'[3]kirendeltségek'!L185</f>
        <v>600</v>
      </c>
      <c r="Q27" s="47">
        <f>'[3]kirendeltségek'!M151</f>
        <v>607</v>
      </c>
    </row>
    <row r="28" spans="1:17" s="5" customFormat="1" ht="12.75">
      <c r="A28" s="4" t="s">
        <v>19</v>
      </c>
      <c r="B28" s="36">
        <f>'[3]kirendeltségek'!M186</f>
        <v>466</v>
      </c>
      <c r="C28" s="36">
        <f t="shared" si="4"/>
        <v>47</v>
      </c>
      <c r="D28" s="37">
        <f t="shared" si="5"/>
        <v>11.217183770883054</v>
      </c>
      <c r="E28" s="36">
        <f t="shared" si="6"/>
        <v>29</v>
      </c>
      <c r="F28" s="37">
        <f t="shared" si="7"/>
        <v>6.636155606407314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'[3]kirendeltségek'!L186</f>
        <v>419</v>
      </c>
      <c r="Q28" s="48">
        <f>'[3]kirendeltségek'!M152</f>
        <v>437</v>
      </c>
    </row>
    <row r="29" spans="1:17" ht="12.75">
      <c r="A29" s="6" t="s">
        <v>20</v>
      </c>
      <c r="B29" s="39">
        <f>'[3]kirendeltségek'!M187</f>
        <v>222</v>
      </c>
      <c r="C29" s="39">
        <f t="shared" si="4"/>
        <v>28</v>
      </c>
      <c r="D29" s="40">
        <f t="shared" si="5"/>
        <v>14.43298969072164</v>
      </c>
      <c r="E29" s="39">
        <f t="shared" si="6"/>
        <v>71</v>
      </c>
      <c r="F29" s="40">
        <f t="shared" si="7"/>
        <v>47.019867549668874</v>
      </c>
      <c r="P29" s="47">
        <f>'[3]kirendeltségek'!L187</f>
        <v>194</v>
      </c>
      <c r="Q29" s="47">
        <f>'[3]kirendeltségek'!M153</f>
        <v>151</v>
      </c>
    </row>
    <row r="30" spans="1:17" s="5" customFormat="1" ht="12.75">
      <c r="A30" s="4" t="s">
        <v>21</v>
      </c>
      <c r="B30" s="36">
        <f>'[3]kirendeltségek'!M188</f>
        <v>456</v>
      </c>
      <c r="C30" s="36">
        <f t="shared" si="4"/>
        <v>15</v>
      </c>
      <c r="D30" s="37">
        <f t="shared" si="5"/>
        <v>3.4013605442176953</v>
      </c>
      <c r="E30" s="36">
        <f t="shared" si="6"/>
        <v>48</v>
      </c>
      <c r="F30" s="37">
        <f t="shared" si="7"/>
        <v>11.764705882352942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'[3]kirendeltségek'!L188</f>
        <v>441</v>
      </c>
      <c r="Q30" s="48">
        <f>'[3]kirendeltségek'!M154</f>
        <v>408</v>
      </c>
    </row>
    <row r="31" spans="1:17" ht="12.75">
      <c r="A31" s="6" t="s">
        <v>22</v>
      </c>
      <c r="B31" s="39">
        <f>'[3]kirendeltségek'!M189</f>
        <v>289</v>
      </c>
      <c r="C31" s="39">
        <f t="shared" si="4"/>
        <v>2</v>
      </c>
      <c r="D31" s="40">
        <f t="shared" si="5"/>
        <v>0.6968641114982574</v>
      </c>
      <c r="E31" s="39">
        <f t="shared" si="6"/>
        <v>17</v>
      </c>
      <c r="F31" s="40">
        <f t="shared" si="7"/>
        <v>6.25</v>
      </c>
      <c r="P31" s="47">
        <f>'[3]kirendeltségek'!L189</f>
        <v>287</v>
      </c>
      <c r="Q31" s="47">
        <f>'[3]kirendeltségek'!M155</f>
        <v>272</v>
      </c>
    </row>
    <row r="32" spans="1:17" s="5" customFormat="1" ht="12.75">
      <c r="A32" s="4" t="s">
        <v>23</v>
      </c>
      <c r="B32" s="36">
        <f>'[3]kirendeltségek'!M190</f>
        <v>113</v>
      </c>
      <c r="C32" s="36">
        <f t="shared" si="4"/>
        <v>1</v>
      </c>
      <c r="D32" s="37">
        <f t="shared" si="5"/>
        <v>0.8928571428571388</v>
      </c>
      <c r="E32" s="36">
        <f t="shared" si="6"/>
        <v>-14</v>
      </c>
      <c r="F32" s="37">
        <f t="shared" si="7"/>
        <v>-11.023622047244103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'[3]kirendeltségek'!L190</f>
        <v>112</v>
      </c>
      <c r="Q32" s="48">
        <f>'[3]kirendeltségek'!M156</f>
        <v>127</v>
      </c>
    </row>
    <row r="33" spans="1:17" s="1" customFormat="1" ht="12.75">
      <c r="A33" s="43" t="s">
        <v>24</v>
      </c>
      <c r="B33" s="44">
        <f>SUM(B27:B32)</f>
        <v>2156</v>
      </c>
      <c r="C33" s="44">
        <f t="shared" si="4"/>
        <v>103</v>
      </c>
      <c r="D33" s="45">
        <f t="shared" si="5"/>
        <v>5.017048222113971</v>
      </c>
      <c r="E33" s="44">
        <f t="shared" si="6"/>
        <v>154</v>
      </c>
      <c r="F33" s="45">
        <f t="shared" si="7"/>
        <v>7.692307692307693</v>
      </c>
      <c r="P33" s="49">
        <f>SUM(P27:P32)</f>
        <v>2053</v>
      </c>
      <c r="Q33" s="49">
        <f>SUM(Q27:Q32)</f>
        <v>2002</v>
      </c>
    </row>
    <row r="34" spans="1:15" s="5" customFormat="1" ht="27.75" customHeight="1">
      <c r="A34" s="124" t="s">
        <v>31</v>
      </c>
      <c r="B34" s="124"/>
      <c r="C34" s="124"/>
      <c r="D34" s="124"/>
      <c r="E34" s="124"/>
      <c r="F34" s="124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'[3]kirendeltségek'!M192</f>
        <v>657</v>
      </c>
      <c r="C35" s="39">
        <f aca="true" t="shared" si="8" ref="C35:C42">B35-P35</f>
        <v>-19</v>
      </c>
      <c r="D35" s="40">
        <f aca="true" t="shared" si="9" ref="D35:D42">B35/P35*100-100</f>
        <v>-2.8106508875739564</v>
      </c>
      <c r="E35" s="39">
        <f aca="true" t="shared" si="10" ref="E35:E42">B35-Q35</f>
        <v>-15</v>
      </c>
      <c r="F35" s="40">
        <f aca="true" t="shared" si="11" ref="F35:F42">B35/Q35*100-100</f>
        <v>-2.232142857142861</v>
      </c>
      <c r="P35" s="47">
        <f>'[3]kirendeltségek'!L192</f>
        <v>676</v>
      </c>
      <c r="Q35" s="47">
        <f>'[3]kirendeltségek'!M158</f>
        <v>672</v>
      </c>
    </row>
    <row r="36" spans="1:17" s="5" customFormat="1" ht="12.75">
      <c r="A36" s="4" t="s">
        <v>26</v>
      </c>
      <c r="B36" s="36">
        <f>'[3]kirendeltségek'!M193</f>
        <v>294</v>
      </c>
      <c r="C36" s="36">
        <f t="shared" si="8"/>
        <v>13</v>
      </c>
      <c r="D36" s="37">
        <f t="shared" si="9"/>
        <v>4.62633451957295</v>
      </c>
      <c r="E36" s="36">
        <f t="shared" si="10"/>
        <v>1</v>
      </c>
      <c r="F36" s="37">
        <f t="shared" si="11"/>
        <v>0.341296928327651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'[3]kirendeltségek'!L193</f>
        <v>281</v>
      </c>
      <c r="Q36" s="48">
        <f>'[3]kirendeltségek'!M159</f>
        <v>293</v>
      </c>
    </row>
    <row r="37" spans="1:17" ht="12.75">
      <c r="A37" s="6" t="s">
        <v>27</v>
      </c>
      <c r="B37" s="39">
        <f>'[3]kirendeltségek'!M194</f>
        <v>256</v>
      </c>
      <c r="C37" s="39">
        <f t="shared" si="8"/>
        <v>3</v>
      </c>
      <c r="D37" s="40">
        <f t="shared" si="9"/>
        <v>1.1857707509881408</v>
      </c>
      <c r="E37" s="39">
        <f t="shared" si="10"/>
        <v>20</v>
      </c>
      <c r="F37" s="40">
        <f t="shared" si="11"/>
        <v>8.474576271186436</v>
      </c>
      <c r="P37" s="47">
        <f>'[3]kirendeltségek'!L194</f>
        <v>253</v>
      </c>
      <c r="Q37" s="47">
        <f>'[3]kirendeltségek'!M160</f>
        <v>236</v>
      </c>
    </row>
    <row r="38" spans="1:17" s="5" customFormat="1" ht="12.75">
      <c r="A38" s="4" t="s">
        <v>28</v>
      </c>
      <c r="B38" s="36">
        <f>'[3]kirendeltségek'!M195</f>
        <v>230</v>
      </c>
      <c r="C38" s="36">
        <f t="shared" si="8"/>
        <v>-16</v>
      </c>
      <c r="D38" s="37">
        <f t="shared" si="9"/>
        <v>-6.504065040650403</v>
      </c>
      <c r="E38" s="36">
        <f t="shared" si="10"/>
        <v>-12</v>
      </c>
      <c r="F38" s="37">
        <f t="shared" si="11"/>
        <v>-4.958677685950406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'[3]kirendeltségek'!L195</f>
        <v>246</v>
      </c>
      <c r="Q38" s="48">
        <f>'[3]kirendeltségek'!M161</f>
        <v>242</v>
      </c>
    </row>
    <row r="39" spans="1:17" ht="12.75">
      <c r="A39" s="6" t="s">
        <v>29</v>
      </c>
      <c r="B39" s="39">
        <f>'[3]kirendeltségek'!M196</f>
        <v>180</v>
      </c>
      <c r="C39" s="39">
        <f t="shared" si="8"/>
        <v>5</v>
      </c>
      <c r="D39" s="40">
        <f t="shared" si="9"/>
        <v>2.857142857142847</v>
      </c>
      <c r="E39" s="39">
        <f t="shared" si="10"/>
        <v>-36</v>
      </c>
      <c r="F39" s="40">
        <f t="shared" si="11"/>
        <v>-16.666666666666657</v>
      </c>
      <c r="P39" s="47">
        <f>'[3]kirendeltségek'!L196</f>
        <v>175</v>
      </c>
      <c r="Q39" s="47">
        <f>'[3]kirendeltségek'!M162</f>
        <v>216</v>
      </c>
    </row>
    <row r="40" spans="1:17" s="5" customFormat="1" ht="12.75">
      <c r="A40" s="4" t="s">
        <v>30</v>
      </c>
      <c r="B40" s="36">
        <f>'[3]kirendeltségek'!M197</f>
        <v>154</v>
      </c>
      <c r="C40" s="36">
        <f t="shared" si="8"/>
        <v>-4</v>
      </c>
      <c r="D40" s="37">
        <f t="shared" si="9"/>
        <v>-2.5316455696202524</v>
      </c>
      <c r="E40" s="36">
        <f t="shared" si="10"/>
        <v>6</v>
      </c>
      <c r="F40" s="37">
        <f t="shared" si="11"/>
        <v>4.054054054054063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'[3]kirendeltségek'!L197</f>
        <v>158</v>
      </c>
      <c r="Q40" s="48">
        <f>'[3]kirendeltségek'!M163</f>
        <v>148</v>
      </c>
    </row>
    <row r="41" spans="1:17" s="1" customFormat="1" ht="12.75">
      <c r="A41" s="43" t="s">
        <v>31</v>
      </c>
      <c r="B41" s="44">
        <f>SUM(B35:B40)</f>
        <v>1771</v>
      </c>
      <c r="C41" s="44">
        <f t="shared" si="8"/>
        <v>-18</v>
      </c>
      <c r="D41" s="45">
        <f t="shared" si="9"/>
        <v>-1.0061486864169922</v>
      </c>
      <c r="E41" s="44">
        <f t="shared" si="10"/>
        <v>-36</v>
      </c>
      <c r="F41" s="45">
        <f t="shared" si="11"/>
        <v>-1.9922523519645807</v>
      </c>
      <c r="P41" s="49">
        <f>SUM(P35:P40)</f>
        <v>1789</v>
      </c>
      <c r="Q41" s="49">
        <f>SUM(Q35:Q40)</f>
        <v>1807</v>
      </c>
    </row>
    <row r="42" spans="1:17" s="55" customFormat="1" ht="25.5">
      <c r="A42" s="50" t="s">
        <v>32</v>
      </c>
      <c r="B42" s="51">
        <f>B41+B33+B25</f>
        <v>11313</v>
      </c>
      <c r="C42" s="51">
        <f t="shared" si="8"/>
        <v>176</v>
      </c>
      <c r="D42" s="52">
        <f t="shared" si="9"/>
        <v>1.580317859387634</v>
      </c>
      <c r="E42" s="51">
        <f t="shared" si="10"/>
        <v>164</v>
      </c>
      <c r="F42" s="52">
        <f t="shared" si="11"/>
        <v>1.4709839447484114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11137</v>
      </c>
      <c r="Q42" s="54">
        <f>Q41+Q33+Q25</f>
        <v>11149</v>
      </c>
    </row>
    <row r="43" spans="1:6" ht="17.25" customHeight="1">
      <c r="A43" s="122" t="s">
        <v>116</v>
      </c>
      <c r="B43" s="122"/>
      <c r="C43" s="122"/>
      <c r="D43" s="122"/>
      <c r="E43" s="122"/>
      <c r="F43" s="122"/>
    </row>
  </sheetData>
  <mergeCells count="13">
    <mergeCell ref="A43:F43"/>
    <mergeCell ref="A9:F9"/>
    <mergeCell ref="A26:F26"/>
    <mergeCell ref="A34:F34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D9" sqref="D9:D40"/>
      <selection pane="topRight" activeCell="B30" sqref="B30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23.25" customHeight="1">
      <c r="A1" s="138" t="s">
        <v>43</v>
      </c>
      <c r="B1" s="138"/>
      <c r="C1" s="138"/>
      <c r="D1" s="138"/>
    </row>
    <row r="2" spans="1:6" ht="17.25" customHeight="1">
      <c r="A2" s="125" t="s">
        <v>73</v>
      </c>
      <c r="B2" s="125"/>
      <c r="C2" s="125"/>
      <c r="D2" s="125"/>
      <c r="E2" s="32"/>
      <c r="F2" s="32"/>
    </row>
    <row r="3" spans="1:4" ht="12.75">
      <c r="A3" s="139" t="s">
        <v>120</v>
      </c>
      <c r="B3" s="139"/>
      <c r="C3" s="139"/>
      <c r="D3" s="139"/>
    </row>
    <row r="4" spans="1:3" ht="9" customHeight="1">
      <c r="A4" s="24"/>
      <c r="B4" s="24"/>
      <c r="C4" s="24"/>
    </row>
    <row r="5" spans="1:4" ht="21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76</v>
      </c>
      <c r="D6" s="140" t="s">
        <v>47</v>
      </c>
    </row>
    <row r="7" spans="1:4" ht="26.25" customHeight="1">
      <c r="A7" s="147"/>
      <c r="B7" s="142"/>
      <c r="C7" s="142"/>
      <c r="D7" s="142"/>
    </row>
    <row r="8" spans="1:4" ht="24" customHeight="1">
      <c r="A8" s="15" t="s">
        <v>48</v>
      </c>
      <c r="B8" s="15"/>
      <c r="C8" s="15"/>
      <c r="D8" s="15"/>
    </row>
    <row r="9" spans="1:4" ht="18" customHeight="1">
      <c r="A9" s="25" t="s">
        <v>49</v>
      </c>
      <c r="B9" s="88">
        <f>'[1]regio'!$M214</f>
        <v>56108</v>
      </c>
      <c r="C9" s="89">
        <f>B9/$B$11*100</f>
        <v>53.19806580070162</v>
      </c>
      <c r="D9" s="89">
        <f>'[1]regio'!$K173/'[1]regio'!$K$175*100</f>
        <v>52.66487598020406</v>
      </c>
    </row>
    <row r="10" spans="1:4" s="73" customFormat="1" ht="12.75">
      <c r="A10" s="26" t="s">
        <v>50</v>
      </c>
      <c r="B10" s="90">
        <f>'[1]regio'!$M215</f>
        <v>49362</v>
      </c>
      <c r="C10" s="91">
        <f aca="true" t="shared" si="0" ref="C10:C34">B10/$B$11*100</f>
        <v>46.80193419929838</v>
      </c>
      <c r="D10" s="91">
        <f>'[1]regio'!$K174/'[1]regio'!$K$175*100</f>
        <v>47.33512401979594</v>
      </c>
    </row>
    <row r="11" spans="1:4" s="94" customFormat="1" ht="20.25" customHeight="1">
      <c r="A11" s="16" t="s">
        <v>51</v>
      </c>
      <c r="B11" s="92">
        <f>SUM(B9:B10)</f>
        <v>105470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5.75" customHeight="1">
      <c r="A13" s="25" t="s">
        <v>84</v>
      </c>
      <c r="B13" s="88">
        <f>'[1]regio'!$M225</f>
        <v>2376</v>
      </c>
      <c r="C13" s="89">
        <f t="shared" si="0"/>
        <v>2.2527733004645873</v>
      </c>
      <c r="D13" s="89">
        <f>'[1]regio'!$K184/'[1]regio'!$K$182*100</f>
        <v>2.706691460786918</v>
      </c>
      <c r="E13" s="72"/>
    </row>
    <row r="14" spans="1:4" ht="15.75" customHeight="1">
      <c r="A14" s="26" t="s">
        <v>85</v>
      </c>
      <c r="B14" s="90">
        <f>'[1]regio'!$M226</f>
        <v>15034</v>
      </c>
      <c r="C14" s="91">
        <f t="shared" si="0"/>
        <v>14.25429031952214</v>
      </c>
      <c r="D14" s="91">
        <f>'[1]regio'!$K185/'[1]regio'!$K$182*100</f>
        <v>14.45044619577516</v>
      </c>
    </row>
    <row r="15" spans="1:5" s="73" customFormat="1" ht="15.75" customHeight="1">
      <c r="A15" s="25" t="s">
        <v>86</v>
      </c>
      <c r="B15" s="88">
        <f>'[1]regio'!$M227</f>
        <v>25799</v>
      </c>
      <c r="C15" s="89">
        <f t="shared" si="0"/>
        <v>24.460984166113587</v>
      </c>
      <c r="D15" s="89">
        <f>'[1]regio'!$K186/'[1]regio'!$K$182*100</f>
        <v>25.043045347658826</v>
      </c>
      <c r="E15" s="113"/>
    </row>
    <row r="16" spans="1:4" ht="15.75" customHeight="1">
      <c r="A16" s="26" t="s">
        <v>87</v>
      </c>
      <c r="B16" s="90">
        <f>'[1]regio'!$M228</f>
        <v>26974</v>
      </c>
      <c r="C16" s="91">
        <f t="shared" si="0"/>
        <v>25.57504503650327</v>
      </c>
      <c r="D16" s="91">
        <f>'[1]regio'!$K187/'[1]regio'!$K$182*100</f>
        <v>25.31459999803221</v>
      </c>
    </row>
    <row r="17" spans="1:4" s="73" customFormat="1" ht="15.75" customHeight="1">
      <c r="A17" s="25" t="s">
        <v>88</v>
      </c>
      <c r="B17" s="88">
        <f>'[1]regio'!$M229</f>
        <v>25155</v>
      </c>
      <c r="C17" s="89">
        <f t="shared" si="0"/>
        <v>23.850383995448944</v>
      </c>
      <c r="D17" s="89">
        <f>'[1]regio'!$K188/'[1]regio'!$K$182*100</f>
        <v>23.93616497928904</v>
      </c>
    </row>
    <row r="18" spans="1:4" ht="15.75" customHeight="1">
      <c r="A18" s="26" t="s">
        <v>89</v>
      </c>
      <c r="B18" s="90">
        <f>'[1]regio'!$M230</f>
        <v>10132</v>
      </c>
      <c r="C18" s="91">
        <f t="shared" si="0"/>
        <v>9.606523181947473</v>
      </c>
      <c r="D18" s="91">
        <f>'[1]regio'!$K189/'[1]regio'!$K$182*100</f>
        <v>8.549052018457845</v>
      </c>
    </row>
    <row r="19" spans="1:4" s="97" customFormat="1" ht="22.5" customHeight="1">
      <c r="A19" s="16" t="s">
        <v>51</v>
      </c>
      <c r="B19" s="92">
        <f>SUM(B13:B18)</f>
        <v>105470</v>
      </c>
      <c r="C19" s="93">
        <f t="shared" si="0"/>
        <v>100</v>
      </c>
      <c r="D19" s="93">
        <f>SUM(D13:D18)</f>
        <v>100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5.75" customHeight="1">
      <c r="A21" s="25" t="s">
        <v>53</v>
      </c>
      <c r="B21" s="88">
        <f>'[1]regio'!$M233</f>
        <v>9111</v>
      </c>
      <c r="C21" s="89">
        <f t="shared" si="0"/>
        <v>8.638475395847161</v>
      </c>
      <c r="D21" s="89">
        <f>'[1]regio'!$K192/'[1]regio'!$K$198*100</f>
        <v>8.656296427482117</v>
      </c>
    </row>
    <row r="22" spans="1:4" ht="15.75" customHeight="1">
      <c r="A22" s="26" t="s">
        <v>54</v>
      </c>
      <c r="B22" s="90">
        <f>'[1]regio'!$M234</f>
        <v>40091</v>
      </c>
      <c r="C22" s="91">
        <f t="shared" si="0"/>
        <v>38.011756897696024</v>
      </c>
      <c r="D22" s="91">
        <f>'[1]regio'!$K193/'[1]regio'!$K$198*100</f>
        <v>37.36237787419935</v>
      </c>
    </row>
    <row r="23" spans="1:4" s="73" customFormat="1" ht="15.75" customHeight="1">
      <c r="A23" s="25" t="s">
        <v>55</v>
      </c>
      <c r="B23" s="88">
        <f>'[1]regio'!$M235</f>
        <v>30072</v>
      </c>
      <c r="C23" s="89">
        <f t="shared" si="0"/>
        <v>28.512373186688155</v>
      </c>
      <c r="D23" s="89">
        <f>'[1]regio'!$K194/'[1]regio'!$K$198*100</f>
        <v>28.845794346547027</v>
      </c>
    </row>
    <row r="24" spans="1:7" ht="15.75" customHeight="1">
      <c r="A24" s="26" t="s">
        <v>56</v>
      </c>
      <c r="B24" s="90">
        <f>'[1]regio'!$M236</f>
        <v>14463</v>
      </c>
      <c r="C24" s="91">
        <f t="shared" si="0"/>
        <v>13.712904143358301</v>
      </c>
      <c r="D24" s="91">
        <f>'[1]regio'!$K195/'[1]regio'!$K$198*100</f>
        <v>14.043114220215081</v>
      </c>
      <c r="G24" s="106"/>
    </row>
    <row r="25" spans="1:4" s="73" customFormat="1" ht="15.75" customHeight="1">
      <c r="A25" s="25" t="s">
        <v>57</v>
      </c>
      <c r="B25" s="88">
        <f>'[1]regio'!$M237</f>
        <v>7928</v>
      </c>
      <c r="C25" s="89">
        <f t="shared" si="0"/>
        <v>7.516829430169716</v>
      </c>
      <c r="D25" s="89">
        <f>'[1]regio'!$K196/'[1]regio'!$K$198*100</f>
        <v>7.421509883211823</v>
      </c>
    </row>
    <row r="26" spans="1:4" ht="15.75" customHeight="1">
      <c r="A26" s="26" t="s">
        <v>58</v>
      </c>
      <c r="B26" s="90">
        <f>'[1]regio'!$M238</f>
        <v>3805</v>
      </c>
      <c r="C26" s="91">
        <f t="shared" si="0"/>
        <v>3.607660946240637</v>
      </c>
      <c r="D26" s="91">
        <f>'[1]regio'!$K197/'[1]regio'!$K$198*100</f>
        <v>3.670907248344599</v>
      </c>
    </row>
    <row r="27" spans="1:4" s="97" customFormat="1" ht="21" customHeight="1">
      <c r="A27" s="16" t="s">
        <v>51</v>
      </c>
      <c r="B27" s="92">
        <f>SUM(B21:B26)</f>
        <v>105470</v>
      </c>
      <c r="C27" s="93">
        <f t="shared" si="0"/>
        <v>100</v>
      </c>
      <c r="D27" s="93">
        <f>SUM(D21:D26)</f>
        <v>100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8" customHeight="1">
      <c r="A29" s="25" t="s">
        <v>78</v>
      </c>
      <c r="B29" s="88">
        <f>'[1]regio'!$M241</f>
        <v>37310</v>
      </c>
      <c r="C29" s="89">
        <f>B29/$B$11*100</f>
        <v>35.37498814828861</v>
      </c>
      <c r="D29" s="89">
        <f>'[1]regio'!$K200/'[1]regio'!$K$205*100</f>
        <v>27.040349479028308</v>
      </c>
      <c r="G29" s="113"/>
    </row>
    <row r="30" spans="1:4" ht="18" customHeight="1">
      <c r="A30" s="26" t="s">
        <v>79</v>
      </c>
      <c r="B30" s="90">
        <f>'[1]regio'!$M242</f>
        <v>23708</v>
      </c>
      <c r="C30" s="91">
        <f>B30/$B$11*100</f>
        <v>22.478429885275432</v>
      </c>
      <c r="D30" s="91">
        <f>'[1]regio'!$K201/'[1]regio'!$K$205*100</f>
        <v>18.528685419679842</v>
      </c>
    </row>
    <row r="31" spans="1:4" s="73" customFormat="1" ht="18" customHeight="1">
      <c r="A31" s="25" t="s">
        <v>80</v>
      </c>
      <c r="B31" s="88">
        <f>'[1]regio'!$M243</f>
        <v>19812</v>
      </c>
      <c r="C31" s="89">
        <f>B31/$B$11*100</f>
        <v>18.78448848013653</v>
      </c>
      <c r="D31" s="89">
        <f>'[1]regio'!$K202/'[1]regio'!$K$205*100</f>
        <v>18.96061473675925</v>
      </c>
    </row>
    <row r="32" spans="1:4" ht="18" customHeight="1">
      <c r="A32" s="26" t="s">
        <v>81</v>
      </c>
      <c r="B32" s="90">
        <f>'[1]regio'!$M244</f>
        <v>12858</v>
      </c>
      <c r="C32" s="91">
        <f>B32/$B$11*100</f>
        <v>12.191144401251542</v>
      </c>
      <c r="D32" s="91">
        <f>'[1]regio'!$K203/'[1]regio'!$K$205*100</f>
        <v>19.73297126046617</v>
      </c>
    </row>
    <row r="33" spans="1:4" s="73" customFormat="1" ht="18" customHeight="1">
      <c r="A33" s="25" t="s">
        <v>82</v>
      </c>
      <c r="B33" s="88">
        <f>'[1]regio'!$M245</f>
        <v>11782</v>
      </c>
      <c r="C33" s="89">
        <f>B33/$B$11*100</f>
        <v>11.17094908504788</v>
      </c>
      <c r="D33" s="89">
        <f>'[1]regio'!$K204/'[1]regio'!$K$205*100</f>
        <v>15.737379104066433</v>
      </c>
    </row>
    <row r="34" spans="1:4" s="94" customFormat="1" ht="23.25" customHeight="1">
      <c r="A34" s="18" t="s">
        <v>51</v>
      </c>
      <c r="B34" s="98">
        <f>SUM(B29:B33)</f>
        <v>105470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113</v>
      </c>
      <c r="B36" s="102">
        <f>'[1]regio'!$M248</f>
        <v>12386</v>
      </c>
      <c r="C36" s="103">
        <f>B36/$B$40*100</f>
        <v>11.743623779273728</v>
      </c>
      <c r="D36" s="103">
        <f>'[1]regio'!$K207/'[1]regio'!$K$211*100</f>
        <v>12.19634581894389</v>
      </c>
    </row>
    <row r="37" spans="1:4" ht="17.25" customHeight="1">
      <c r="A37" s="28" t="s">
        <v>114</v>
      </c>
      <c r="B37" s="88">
        <f>'[1]regio'!$M249</f>
        <v>1190</v>
      </c>
      <c r="C37" s="89">
        <f>B37/$B$40*100</f>
        <v>1.1282829240542334</v>
      </c>
      <c r="D37" s="89">
        <f>'[1]regio'!$K208/'[1]regio'!$K$211*100</f>
        <v>8.925883290533958</v>
      </c>
    </row>
    <row r="38" spans="1:4" ht="17.25" customHeight="1">
      <c r="A38" s="27" t="s">
        <v>112</v>
      </c>
      <c r="B38" s="102">
        <f>'[1]regio'!$M250</f>
        <v>48829</v>
      </c>
      <c r="C38" s="103">
        <f>B38/$B$40*100</f>
        <v>46.2965772257514</v>
      </c>
      <c r="D38" s="103">
        <f>'[1]regio'!$K209/'[1]regio'!$K$211*100</f>
        <v>41.451439928372544</v>
      </c>
    </row>
    <row r="39" spans="1:4" ht="17.25" customHeight="1">
      <c r="A39" s="28" t="s">
        <v>75</v>
      </c>
      <c r="B39" s="88">
        <f>'[1]regio'!$M251</f>
        <v>43065</v>
      </c>
      <c r="C39" s="89">
        <f>B39/$B$40*100</f>
        <v>40.83151607092064</v>
      </c>
      <c r="D39" s="89">
        <f>'[1]regio'!$K210/'[1]regio'!$K$211*100</f>
        <v>37.42633096214961</v>
      </c>
    </row>
    <row r="40" spans="1:4" s="94" customFormat="1" ht="22.5" customHeight="1">
      <c r="A40" s="20" t="s">
        <v>51</v>
      </c>
      <c r="B40" s="104">
        <f>SUM(B36:B39)</f>
        <v>105470</v>
      </c>
      <c r="C40" s="105">
        <f>SUM(C36:C39)</f>
        <v>100</v>
      </c>
      <c r="D40" s="105">
        <f>SUM(D36:D39)</f>
        <v>100</v>
      </c>
    </row>
    <row r="41" spans="1:4" ht="30" customHeight="1">
      <c r="A41" s="137" t="s">
        <v>107</v>
      </c>
      <c r="B41" s="137"/>
      <c r="C41" s="137"/>
      <c r="D41" s="137"/>
    </row>
    <row r="42" spans="1:6" ht="12.75">
      <c r="A42" s="136" t="s">
        <v>116</v>
      </c>
      <c r="B42" s="136"/>
      <c r="C42" s="136"/>
      <c r="D42" s="136"/>
      <c r="E42" s="115"/>
      <c r="F42" s="115"/>
    </row>
    <row r="43" ht="17.25" customHeight="1"/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10">
    <mergeCell ref="A42:D42"/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6"/>
  <sheetViews>
    <sheetView zoomScale="85" zoomScaleNormal="85" workbookViewId="0" topLeftCell="A1">
      <pane xSplit="4" topLeftCell="E1" activePane="topRight" state="frozen"/>
      <selection pane="topLeft" activeCell="K16" sqref="K16"/>
      <selection pane="topRight" activeCell="B16" sqref="B16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23.25" customHeight="1">
      <c r="A1" s="138" t="s">
        <v>117</v>
      </c>
      <c r="B1" s="138"/>
      <c r="C1" s="138"/>
      <c r="D1" s="138"/>
    </row>
    <row r="2" spans="1:6" ht="17.25" customHeight="1">
      <c r="A2" s="125" t="s">
        <v>73</v>
      </c>
      <c r="B2" s="125"/>
      <c r="C2" s="125"/>
      <c r="D2" s="125"/>
      <c r="E2" s="32"/>
      <c r="F2" s="32"/>
    </row>
    <row r="3" spans="1:4" ht="12.75">
      <c r="A3" s="139" t="s">
        <v>120</v>
      </c>
      <c r="B3" s="139"/>
      <c r="C3" s="139"/>
      <c r="D3" s="139"/>
    </row>
    <row r="4" spans="1:3" ht="9" customHeight="1">
      <c r="A4" s="24"/>
      <c r="B4" s="24"/>
      <c r="C4" s="24"/>
    </row>
    <row r="5" spans="1:4" ht="21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76</v>
      </c>
      <c r="D6" s="140" t="s">
        <v>47</v>
      </c>
    </row>
    <row r="7" spans="1:4" ht="26.25" customHeight="1">
      <c r="A7" s="147"/>
      <c r="B7" s="142"/>
      <c r="C7" s="142"/>
      <c r="D7" s="142"/>
    </row>
    <row r="8" spans="1:4" ht="24" customHeight="1">
      <c r="A8" s="15" t="s">
        <v>48</v>
      </c>
      <c r="B8" s="15"/>
      <c r="C8" s="15"/>
      <c r="D8" s="15"/>
    </row>
    <row r="9" spans="1:13" ht="18" customHeight="1">
      <c r="A9" s="25" t="s">
        <v>49</v>
      </c>
      <c r="B9" s="88">
        <f>borsod_pk!B9+heves_pk!B9+nograd_pk!B9</f>
        <v>6069</v>
      </c>
      <c r="C9" s="89">
        <f>B9/$B$11*100</f>
        <v>53.64624767966056</v>
      </c>
      <c r="D9" s="89">
        <f>M9/$M$11*100</f>
        <v>53.3052291685353</v>
      </c>
      <c r="M9" s="68">
        <f>borsod_pk!M9+heves_pk!M9+nograd_pk!M9</f>
        <v>5943</v>
      </c>
    </row>
    <row r="10" spans="1:13" s="73" customFormat="1" ht="19.5" customHeight="1">
      <c r="A10" s="26" t="s">
        <v>50</v>
      </c>
      <c r="B10" s="90">
        <f>borsod_pk!B10+heves_pk!B10+nograd_pk!B10</f>
        <v>5244</v>
      </c>
      <c r="C10" s="91">
        <f>B10/$B$11*100</f>
        <v>46.35375232033943</v>
      </c>
      <c r="D10" s="91">
        <f>'[1]regio'!$K174/'[1]regio'!$K$175*100</f>
        <v>47.33512401979594</v>
      </c>
      <c r="M10" s="73">
        <f>borsod_pk!M10+heves_pk!M10+nograd_pk!M10</f>
        <v>5206</v>
      </c>
    </row>
    <row r="11" spans="1:13" s="94" customFormat="1" ht="20.25" customHeight="1">
      <c r="A11" s="16" t="s">
        <v>51</v>
      </c>
      <c r="B11" s="92">
        <f>SUM(B9:B10)</f>
        <v>11313</v>
      </c>
      <c r="C11" s="93">
        <f>B11/$B$11*100</f>
        <v>100</v>
      </c>
      <c r="D11" s="93">
        <f>SUM(D9:D10)</f>
        <v>100.64035318833123</v>
      </c>
      <c r="M11" s="94">
        <f>SUM(M9:M10)</f>
        <v>11149</v>
      </c>
    </row>
    <row r="12" spans="1:4" ht="24" customHeight="1">
      <c r="A12" s="17" t="s">
        <v>52</v>
      </c>
      <c r="B12" s="95"/>
      <c r="C12" s="96"/>
      <c r="D12" s="96"/>
    </row>
    <row r="13" spans="1:13" s="73" customFormat="1" ht="15.75" customHeight="1">
      <c r="A13" s="25" t="s">
        <v>84</v>
      </c>
      <c r="B13" s="88">
        <f>borsod_pk!B13+heves_pk!B13+nograd_pk!B13</f>
        <v>2204</v>
      </c>
      <c r="C13" s="89">
        <f>B13/$B$11*100</f>
        <v>19.48201184478034</v>
      </c>
      <c r="D13" s="89">
        <f>M13/$M$11*100</f>
        <v>21.508655484796844</v>
      </c>
      <c r="E13" s="72"/>
      <c r="M13" s="73">
        <f>borsod_pk!M13+heves_pk!M13+nograd_pk!M13</f>
        <v>2398</v>
      </c>
    </row>
    <row r="14" spans="1:13" ht="15.75" customHeight="1">
      <c r="A14" s="26" t="s">
        <v>85</v>
      </c>
      <c r="B14" s="90">
        <f>borsod_pk!B14+heves_pk!B14+nograd_pk!B14</f>
        <v>8272</v>
      </c>
      <c r="C14" s="91">
        <f>B14/$B$11*100</f>
        <v>73.11942013612658</v>
      </c>
      <c r="D14" s="91">
        <f>M14/$M$11*100</f>
        <v>70.51753520495112</v>
      </c>
      <c r="M14" s="68">
        <f>borsod_pk!M14+heves_pk!M14+nograd_pk!M14</f>
        <v>7862</v>
      </c>
    </row>
    <row r="15" spans="1:13" s="73" customFormat="1" ht="15.75" customHeight="1">
      <c r="A15" s="25" t="s">
        <v>118</v>
      </c>
      <c r="B15" s="88">
        <f>borsod_pk!B15+heves_pk!B15+nograd_pk!B15</f>
        <v>818</v>
      </c>
      <c r="C15" s="89">
        <f>B15/$B$11*100</f>
        <v>7.2306196411208346</v>
      </c>
      <c r="D15" s="89">
        <f>M15/$M$11*100</f>
        <v>7.857206924387837</v>
      </c>
      <c r="E15" s="113"/>
      <c r="M15" s="73">
        <f>borsod_pk!M15+heves_pk!M15+nograd_pk!M15</f>
        <v>876</v>
      </c>
    </row>
    <row r="16" spans="1:13" ht="15.75" customHeight="1">
      <c r="A16" s="26" t="s">
        <v>119</v>
      </c>
      <c r="B16" s="90">
        <f>borsod_pk!B16+heves_pk!B16+nograd_pk!B16</f>
        <v>19</v>
      </c>
      <c r="C16" s="91">
        <f>B16/$B$11*100</f>
        <v>0.16794837797224432</v>
      </c>
      <c r="D16" s="91">
        <f>M16/$M$11*100</f>
        <v>0.11660238586420307</v>
      </c>
      <c r="M16" s="68">
        <f>borsod_pk!M16+heves_pk!M16+nograd_pk!M16</f>
        <v>13</v>
      </c>
    </row>
    <row r="17" spans="1:13" s="97" customFormat="1" ht="22.5" customHeight="1">
      <c r="A17" s="16" t="s">
        <v>51</v>
      </c>
      <c r="B17" s="92">
        <f>SUM(B13:B16)</f>
        <v>11313</v>
      </c>
      <c r="C17" s="93">
        <f>B17/$B$11*100</f>
        <v>100</v>
      </c>
      <c r="D17" s="93">
        <f>SUM(D13:D16)</f>
        <v>100</v>
      </c>
      <c r="M17" s="97">
        <f>SUM(M13:M16)</f>
        <v>11149</v>
      </c>
    </row>
    <row r="18" spans="1:4" ht="23.25" customHeight="1">
      <c r="A18" s="17" t="s">
        <v>72</v>
      </c>
      <c r="B18" s="95"/>
      <c r="C18" s="96"/>
      <c r="D18" s="96"/>
    </row>
    <row r="19" spans="1:13" s="73" customFormat="1" ht="15.75" customHeight="1">
      <c r="A19" s="25" t="s">
        <v>53</v>
      </c>
      <c r="B19" s="88">
        <f>borsod_pk!B19+heves_pk!B19+nograd_pk!B19</f>
        <v>710</v>
      </c>
      <c r="C19" s="89">
        <f aca="true" t="shared" si="0" ref="C19:C25">B19/$B$11*100</f>
        <v>6.27596570317334</v>
      </c>
      <c r="D19" s="89">
        <f aca="true" t="shared" si="1" ref="D19:D24">M19/$M$11*100</f>
        <v>7.408736209525518</v>
      </c>
      <c r="M19" s="73">
        <f>borsod_pk!M19+heves_pk!M19+nograd_pk!M19</f>
        <v>826</v>
      </c>
    </row>
    <row r="20" spans="1:13" ht="15.75" customHeight="1">
      <c r="A20" s="26" t="s">
        <v>54</v>
      </c>
      <c r="B20" s="90">
        <f>borsod_pk!B20+heves_pk!B20+nograd_pk!B20</f>
        <v>4278</v>
      </c>
      <c r="C20" s="91">
        <f t="shared" si="0"/>
        <v>37.814903208697956</v>
      </c>
      <c r="D20" s="91">
        <f t="shared" si="1"/>
        <v>38.55054264956498</v>
      </c>
      <c r="M20" s="68">
        <f>borsod_pk!M20+heves_pk!M20+nograd_pk!M20</f>
        <v>4298</v>
      </c>
    </row>
    <row r="21" spans="1:13" s="73" customFormat="1" ht="15.75" customHeight="1">
      <c r="A21" s="25" t="s">
        <v>55</v>
      </c>
      <c r="B21" s="88">
        <f>borsod_pk!B21+heves_pk!B21+nograd_pk!B21</f>
        <v>2046</v>
      </c>
      <c r="C21" s="89">
        <f t="shared" si="0"/>
        <v>18.085388491116415</v>
      </c>
      <c r="D21" s="89">
        <f t="shared" si="1"/>
        <v>17.499327293927706</v>
      </c>
      <c r="M21" s="73">
        <f>borsod_pk!M21+heves_pk!M21+nograd_pk!M21</f>
        <v>1951</v>
      </c>
    </row>
    <row r="22" spans="1:13" ht="15.75" customHeight="1">
      <c r="A22" s="26" t="s">
        <v>56</v>
      </c>
      <c r="B22" s="90">
        <f>borsod_pk!B22+heves_pk!B22+nograd_pk!B22</f>
        <v>2543</v>
      </c>
      <c r="C22" s="91">
        <f t="shared" si="0"/>
        <v>22.478564483337752</v>
      </c>
      <c r="D22" s="91">
        <f t="shared" si="1"/>
        <v>21.57144138487757</v>
      </c>
      <c r="G22" s="106"/>
      <c r="M22" s="68">
        <f>borsod_pk!M22+heves_pk!M22+nograd_pk!M22</f>
        <v>2405</v>
      </c>
    </row>
    <row r="23" spans="1:13" s="73" customFormat="1" ht="15.75" customHeight="1">
      <c r="A23" s="25" t="s">
        <v>57</v>
      </c>
      <c r="B23" s="88">
        <f>borsod_pk!B23+heves_pk!B23+nograd_pk!B23</f>
        <v>1165</v>
      </c>
      <c r="C23" s="89">
        <f t="shared" si="0"/>
        <v>10.297887386192874</v>
      </c>
      <c r="D23" s="89">
        <f t="shared" si="1"/>
        <v>9.453762669297696</v>
      </c>
      <c r="M23" s="73">
        <f>borsod_pk!M23+heves_pk!M23+nograd_pk!M23</f>
        <v>1054</v>
      </c>
    </row>
    <row r="24" spans="1:13" ht="15.75" customHeight="1">
      <c r="A24" s="26" t="s">
        <v>58</v>
      </c>
      <c r="B24" s="90">
        <f>borsod_pk!B24+heves_pk!B24+nograd_pk!B24</f>
        <v>571</v>
      </c>
      <c r="C24" s="91">
        <f t="shared" si="0"/>
        <v>5.047290727481658</v>
      </c>
      <c r="D24" s="91">
        <f t="shared" si="1"/>
        <v>5.5161897928065295</v>
      </c>
      <c r="M24" s="68">
        <f>borsod_pk!M24+heves_pk!M24+nograd_pk!M24</f>
        <v>615</v>
      </c>
    </row>
    <row r="25" spans="1:13" s="97" customFormat="1" ht="21" customHeight="1">
      <c r="A25" s="16" t="s">
        <v>51</v>
      </c>
      <c r="B25" s="92">
        <f>SUM(B19:B24)</f>
        <v>11313</v>
      </c>
      <c r="C25" s="93">
        <f t="shared" si="0"/>
        <v>100</v>
      </c>
      <c r="D25" s="93">
        <f>SUM(D19:D24)</f>
        <v>100</v>
      </c>
      <c r="M25" s="97">
        <f>SUM(M19:M24)</f>
        <v>11149</v>
      </c>
    </row>
    <row r="26" spans="1:4" ht="25.5" customHeight="1">
      <c r="A26" s="17" t="s">
        <v>59</v>
      </c>
      <c r="B26" s="95"/>
      <c r="C26" s="96"/>
      <c r="D26" s="96"/>
    </row>
    <row r="27" spans="1:13" s="73" customFormat="1" ht="18" customHeight="1">
      <c r="A27" s="25" t="s">
        <v>78</v>
      </c>
      <c r="B27" s="88">
        <f>borsod_pk!B27+heves_pk!B27+nograd_pk!B27</f>
        <v>4336</v>
      </c>
      <c r="C27" s="89">
        <f aca="true" t="shared" si="2" ref="C27:C32">B27/$B$11*100</f>
        <v>38.32758773092902</v>
      </c>
      <c r="D27" s="89">
        <f>M27/$M$11*100</f>
        <v>29.74257780966903</v>
      </c>
      <c r="G27" s="113"/>
      <c r="M27" s="73">
        <f>borsod_pk!M27+heves_pk!M27+nograd_pk!M27</f>
        <v>3316</v>
      </c>
    </row>
    <row r="28" spans="1:13" ht="18" customHeight="1">
      <c r="A28" s="26" t="s">
        <v>79</v>
      </c>
      <c r="B28" s="90">
        <f>borsod_pk!B28+heves_pk!B28+nograd_pk!B28</f>
        <v>3200</v>
      </c>
      <c r="C28" s="91">
        <f t="shared" si="2"/>
        <v>28.286042605851673</v>
      </c>
      <c r="D28" s="91">
        <f>M28/$M$11*100</f>
        <v>26.441833348282355</v>
      </c>
      <c r="M28" s="68">
        <f>borsod_pk!M28+heves_pk!M28+nograd_pk!M28</f>
        <v>2948</v>
      </c>
    </row>
    <row r="29" spans="1:13" s="73" customFormat="1" ht="18" customHeight="1">
      <c r="A29" s="25" t="s">
        <v>80</v>
      </c>
      <c r="B29" s="88">
        <f>borsod_pk!B29+heves_pk!B29+nograd_pk!B29</f>
        <v>1788</v>
      </c>
      <c r="C29" s="89">
        <f t="shared" si="2"/>
        <v>15.804826306019622</v>
      </c>
      <c r="D29" s="89">
        <f>M29/$M$11*100</f>
        <v>16.010404520584807</v>
      </c>
      <c r="M29" s="73">
        <f>borsod_pk!M29+heves_pk!M29+nograd_pk!M29</f>
        <v>1785</v>
      </c>
    </row>
    <row r="30" spans="1:13" ht="18" customHeight="1">
      <c r="A30" s="26" t="s">
        <v>81</v>
      </c>
      <c r="B30" s="90">
        <f>borsod_pk!B30+heves_pk!B30+nograd_pk!B30</f>
        <v>1386</v>
      </c>
      <c r="C30" s="91">
        <f t="shared" si="2"/>
        <v>12.251392203659508</v>
      </c>
      <c r="D30" s="91">
        <f>M30/$M$11*100</f>
        <v>17.81325679433133</v>
      </c>
      <c r="M30" s="68">
        <f>borsod_pk!M30+heves_pk!M30+nograd_pk!M30</f>
        <v>1986</v>
      </c>
    </row>
    <row r="31" spans="1:13" s="73" customFormat="1" ht="18" customHeight="1">
      <c r="A31" s="25" t="s">
        <v>82</v>
      </c>
      <c r="B31" s="88">
        <f>borsod_pk!B31+heves_pk!B31+nograd_pk!B31</f>
        <v>603</v>
      </c>
      <c r="C31" s="89">
        <f t="shared" si="2"/>
        <v>5.330151153540175</v>
      </c>
      <c r="D31" s="89">
        <f>M31/$M$11*100</f>
        <v>9.991927527132479</v>
      </c>
      <c r="M31" s="73">
        <f>borsod_pk!M31+heves_pk!M31+nograd_pk!M31</f>
        <v>1114</v>
      </c>
    </row>
    <row r="32" spans="1:13" s="94" customFormat="1" ht="23.25" customHeight="1">
      <c r="A32" s="18" t="s">
        <v>51</v>
      </c>
      <c r="B32" s="98">
        <f>SUM(B27:B31)</f>
        <v>11313</v>
      </c>
      <c r="C32" s="99">
        <f t="shared" si="2"/>
        <v>100</v>
      </c>
      <c r="D32" s="99">
        <f>SUM(D27:D31)</f>
        <v>100</v>
      </c>
      <c r="M32" s="94">
        <f>SUM(M27:M31)</f>
        <v>11149</v>
      </c>
    </row>
    <row r="33" spans="1:4" ht="25.5" customHeight="1">
      <c r="A33" s="19" t="s">
        <v>74</v>
      </c>
      <c r="B33" s="100"/>
      <c r="C33" s="101"/>
      <c r="D33" s="101"/>
    </row>
    <row r="34" spans="1:13" ht="17.25" customHeight="1">
      <c r="A34" s="27" t="s">
        <v>113</v>
      </c>
      <c r="B34" s="102">
        <f>borsod_pk!B34+heves_pk!B34+nograd_pk!B34</f>
        <v>0</v>
      </c>
      <c r="C34" s="103">
        <f>B34/$B$38*100</f>
        <v>0</v>
      </c>
      <c r="D34" s="103">
        <f>M34/$M$11*100</f>
        <v>0</v>
      </c>
      <c r="M34" s="68">
        <f>borsod_pk!M34+heves_pk!M34+nograd_pk!M34</f>
        <v>0</v>
      </c>
    </row>
    <row r="35" spans="1:13" ht="17.25" customHeight="1">
      <c r="A35" s="28" t="s">
        <v>114</v>
      </c>
      <c r="B35" s="88">
        <f>borsod_pk!B35+heves_pk!B35+nograd_pk!B35</f>
        <v>0</v>
      </c>
      <c r="C35" s="89">
        <f>B35/$B$38*100</f>
        <v>0</v>
      </c>
      <c r="D35" s="89">
        <f>M35/$M$11*100</f>
        <v>0</v>
      </c>
      <c r="M35" s="68">
        <f>borsod_pk!M35+heves_pk!M35+nograd_pk!M35</f>
        <v>0</v>
      </c>
    </row>
    <row r="36" spans="1:13" ht="17.25" customHeight="1">
      <c r="A36" s="27" t="s">
        <v>112</v>
      </c>
      <c r="B36" s="102">
        <f>borsod_pk!B36+heves_pk!B36+nograd_pk!B36</f>
        <v>3896</v>
      </c>
      <c r="C36" s="103">
        <f>B36/$B$38*100</f>
        <v>34.438256872624414</v>
      </c>
      <c r="D36" s="103">
        <f>M36/$M$11*100</f>
        <v>38.31733787783658</v>
      </c>
      <c r="M36" s="68">
        <f>borsod_pk!M36+heves_pk!M36+nograd_pk!M36</f>
        <v>4272</v>
      </c>
    </row>
    <row r="37" spans="1:13" ht="17.25" customHeight="1">
      <c r="A37" s="28" t="s">
        <v>75</v>
      </c>
      <c r="B37" s="88">
        <f>borsod_pk!B37+heves_pk!B37+nograd_pk!B37</f>
        <v>7417</v>
      </c>
      <c r="C37" s="89">
        <f>B37/$B$38*100</f>
        <v>65.56174312737558</v>
      </c>
      <c r="D37" s="89">
        <f>M37/$M$11*100</f>
        <v>61.68266212216342</v>
      </c>
      <c r="M37" s="68">
        <f>borsod_pk!M37+heves_pk!M37+nograd_pk!M37</f>
        <v>6877</v>
      </c>
    </row>
    <row r="38" spans="1:13" s="94" customFormat="1" ht="22.5" customHeight="1">
      <c r="A38" s="20" t="s">
        <v>51</v>
      </c>
      <c r="B38" s="104">
        <f>SUM(B34:B37)</f>
        <v>11313</v>
      </c>
      <c r="C38" s="105">
        <f>SUM(C34:C37)</f>
        <v>100</v>
      </c>
      <c r="D38" s="105">
        <f>SUM(D34:D37)</f>
        <v>100</v>
      </c>
      <c r="M38" s="94">
        <f>SUM(M34:M37)</f>
        <v>11149</v>
      </c>
    </row>
    <row r="39" spans="1:4" ht="30" customHeight="1">
      <c r="A39" s="137" t="s">
        <v>107</v>
      </c>
      <c r="B39" s="137"/>
      <c r="C39" s="137"/>
      <c r="D39" s="137"/>
    </row>
    <row r="40" spans="1:6" ht="12.75">
      <c r="A40" s="136" t="s">
        <v>116</v>
      </c>
      <c r="B40" s="136"/>
      <c r="C40" s="136"/>
      <c r="D40" s="136"/>
      <c r="E40" s="115"/>
      <c r="F40" s="115"/>
    </row>
    <row r="41" ht="17.25" customHeight="1"/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</sheetData>
  <mergeCells count="10">
    <mergeCell ref="A40:D40"/>
    <mergeCell ref="A39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CE,Dőlt"4.sz. táblázat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selection activeCell="D9" sqref="D9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43</v>
      </c>
      <c r="B1" s="149"/>
      <c r="C1" s="149"/>
      <c r="D1" s="149"/>
    </row>
    <row r="2" spans="1:4" ht="17.25" customHeight="1">
      <c r="A2" s="149" t="s">
        <v>70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'[1]borsod'!$M214</f>
        <v>35504</v>
      </c>
      <c r="C9" s="89">
        <f>B9/$B$11*100</f>
        <v>53.685754464488234</v>
      </c>
      <c r="D9" s="89">
        <f>'[1]borsod'!$M173/'[1]borsod'!$M$175*100</f>
        <v>54.63262510565124</v>
      </c>
    </row>
    <row r="10" spans="1:4" s="108" customFormat="1" ht="14.25" customHeight="1">
      <c r="A10" s="31" t="s">
        <v>50</v>
      </c>
      <c r="B10" s="90">
        <f>'[1]borsod'!$M215</f>
        <v>30629</v>
      </c>
      <c r="C10" s="91">
        <f aca="true" t="shared" si="0" ref="C10:C34">B10/$B$11*100</f>
        <v>46.31424553551177</v>
      </c>
      <c r="D10" s="91">
        <f>'[1]borsod'!$M174/'[1]borsod'!$M$175*100</f>
        <v>45.36737489434875</v>
      </c>
    </row>
    <row r="11" spans="1:4" s="109" customFormat="1" ht="20.25" customHeight="1">
      <c r="A11" s="22" t="s">
        <v>51</v>
      </c>
      <c r="B11" s="92">
        <f>SUM(B9:B10)</f>
        <v>66133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'[1]borsod'!$M225</f>
        <v>1558</v>
      </c>
      <c r="C13" s="89">
        <f t="shared" si="0"/>
        <v>2.3558586484810915</v>
      </c>
      <c r="D13" s="89">
        <f>'[1]borsod'!$M184/'[1]borsod'!$M$182*100</f>
        <v>2.5458307831307745</v>
      </c>
      <c r="E13" s="110"/>
    </row>
    <row r="14" spans="1:4" ht="15.75" customHeight="1">
      <c r="A14" s="26" t="s">
        <v>85</v>
      </c>
      <c r="B14" s="90">
        <f>'[1]borsod'!$M226</f>
        <v>9795</v>
      </c>
      <c r="C14" s="91">
        <f t="shared" si="0"/>
        <v>14.81106255575885</v>
      </c>
      <c r="D14" s="91">
        <f>'[1]borsod'!$M185/'[1]borsod'!$M$182*100</f>
        <v>14.265104485441988</v>
      </c>
    </row>
    <row r="15" spans="1:4" s="108" customFormat="1" ht="15.75" customHeight="1">
      <c r="A15" s="25" t="s">
        <v>86</v>
      </c>
      <c r="B15" s="88">
        <f>'[1]borsod'!$M227</f>
        <v>16096</v>
      </c>
      <c r="C15" s="89">
        <f t="shared" si="0"/>
        <v>24.33883235298565</v>
      </c>
      <c r="D15" s="89">
        <f>'[1]borsod'!$M186/'[1]borsod'!$M$182*100</f>
        <v>25.05901897350704</v>
      </c>
    </row>
    <row r="16" spans="1:4" ht="15.75" customHeight="1">
      <c r="A16" s="26" t="s">
        <v>87</v>
      </c>
      <c r="B16" s="90">
        <f>'[1]borsod'!$M228</f>
        <v>16837</v>
      </c>
      <c r="C16" s="91">
        <f t="shared" si="0"/>
        <v>25.459301710190076</v>
      </c>
      <c r="D16" s="91">
        <f>'[1]borsod'!$M187/'[1]borsod'!$M$182*100</f>
        <v>25.762874879776167</v>
      </c>
    </row>
    <row r="17" spans="1:4" s="108" customFormat="1" ht="15.75" customHeight="1">
      <c r="A17" s="25" t="s">
        <v>88</v>
      </c>
      <c r="B17" s="88">
        <f>'[1]borsod'!$M229</f>
        <v>15733</v>
      </c>
      <c r="C17" s="89">
        <f t="shared" si="0"/>
        <v>23.789938457351095</v>
      </c>
      <c r="D17" s="89">
        <f>'[1]borsod'!$M188/'[1]borsod'!$M$182*100</f>
        <v>24.200693655096035</v>
      </c>
    </row>
    <row r="18" spans="1:4" ht="15.75" customHeight="1">
      <c r="A18" s="26" t="s">
        <v>89</v>
      </c>
      <c r="B18" s="90">
        <f>'[1]borsod'!$M230</f>
        <v>6114</v>
      </c>
      <c r="C18" s="91">
        <f t="shared" si="0"/>
        <v>9.245006275233242</v>
      </c>
      <c r="D18" s="91">
        <f>'[1]borsod'!$M189/'[1]borsod'!$M$182*100</f>
        <v>8.166477223048002</v>
      </c>
    </row>
    <row r="19" spans="1:4" s="111" customFormat="1" ht="22.5" customHeight="1">
      <c r="A19" s="22" t="s">
        <v>51</v>
      </c>
      <c r="B19" s="92">
        <f>SUM(B13:B18)</f>
        <v>66133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'[1]borsod'!$M233</f>
        <v>6241</v>
      </c>
      <c r="C21" s="89">
        <f t="shared" si="0"/>
        <v>9.437043533485552</v>
      </c>
      <c r="D21" s="89">
        <f>'[1]borsod'!$M192/'[1]borsod'!$M$198*100</f>
        <v>9.689312465390108</v>
      </c>
    </row>
    <row r="22" spans="1:4" ht="15.75" customHeight="1">
      <c r="A22" s="31" t="s">
        <v>54</v>
      </c>
      <c r="B22" s="90">
        <f>'[1]borsod'!$M234</f>
        <v>25003</v>
      </c>
      <c r="C22" s="91">
        <f t="shared" si="0"/>
        <v>37.80714620537402</v>
      </c>
      <c r="D22" s="91">
        <f>'[1]borsod'!$M193/'[1]borsod'!$M$198*100</f>
        <v>38.20640610882807</v>
      </c>
    </row>
    <row r="23" spans="1:4" s="108" customFormat="1" ht="15.75" customHeight="1">
      <c r="A23" s="30" t="s">
        <v>55</v>
      </c>
      <c r="B23" s="88">
        <f>'[1]borsod'!$M235</f>
        <v>19089</v>
      </c>
      <c r="C23" s="89">
        <f t="shared" si="0"/>
        <v>28.864560809278274</v>
      </c>
      <c r="D23" s="89">
        <f>'[1]borsod'!$M194/'[1]borsod'!$M$198*100</f>
        <v>29.582349683774883</v>
      </c>
    </row>
    <row r="24" spans="1:4" ht="15.75" customHeight="1">
      <c r="A24" s="31" t="s">
        <v>56</v>
      </c>
      <c r="B24" s="90">
        <f>'[1]borsod'!$M236</f>
        <v>8608</v>
      </c>
      <c r="C24" s="91">
        <f t="shared" si="0"/>
        <v>13.016194638077813</v>
      </c>
      <c r="D24" s="91">
        <f>'[1]borsod'!$M195/'[1]borsod'!$M$198*100</f>
        <v>12.404185246713881</v>
      </c>
    </row>
    <row r="25" spans="1:4" s="108" customFormat="1" ht="15.75" customHeight="1">
      <c r="A25" s="30" t="s">
        <v>57</v>
      </c>
      <c r="B25" s="88">
        <f>'[1]borsod'!$M237</f>
        <v>4931</v>
      </c>
      <c r="C25" s="89">
        <f t="shared" si="0"/>
        <v>7.456186775134956</v>
      </c>
      <c r="D25" s="89">
        <f>'[1]borsod'!$M196/'[1]borsod'!$M$198*100</f>
        <v>6.967153391040775</v>
      </c>
    </row>
    <row r="26" spans="1:4" ht="15.75" customHeight="1">
      <c r="A26" s="31" t="s">
        <v>58</v>
      </c>
      <c r="B26" s="90">
        <f>'[1]borsod'!$M238</f>
        <v>2261</v>
      </c>
      <c r="C26" s="91">
        <f t="shared" si="0"/>
        <v>3.4188680386493884</v>
      </c>
      <c r="D26" s="91">
        <f>'[1]borsod'!$M197/'[1]borsod'!$M$198*100</f>
        <v>3.1505931042522803</v>
      </c>
    </row>
    <row r="27" spans="1:4" s="111" customFormat="1" ht="21" customHeight="1">
      <c r="A27" s="22" t="s">
        <v>51</v>
      </c>
      <c r="B27" s="92">
        <f>SUM(B21:B26)</f>
        <v>66133</v>
      </c>
      <c r="C27" s="93">
        <f t="shared" si="0"/>
        <v>100</v>
      </c>
      <c r="D27" s="93">
        <f>SUM(D21:D26)</f>
        <v>99.99999999999999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'[1]borsod'!$M241</f>
        <v>23672</v>
      </c>
      <c r="C29" s="89">
        <f>B29/$B$11*100</f>
        <v>35.794535254713985</v>
      </c>
      <c r="D29" s="89">
        <f>'[1]borsod'!$M200/'[1]borsod'!$M$205*100</f>
        <v>29.486170615837487</v>
      </c>
    </row>
    <row r="30" spans="1:4" ht="18" customHeight="1">
      <c r="A30" s="26" t="s">
        <v>79</v>
      </c>
      <c r="B30" s="90">
        <f>'[1]borsod'!$M242</f>
        <v>14939</v>
      </c>
      <c r="C30" s="91">
        <f>B30/$B$11*100</f>
        <v>22.58932756717524</v>
      </c>
      <c r="D30" s="91">
        <f>'[1]borsod'!$M201/'[1]borsod'!$M$205*100</f>
        <v>17.653230742327533</v>
      </c>
    </row>
    <row r="31" spans="1:4" ht="18" customHeight="1">
      <c r="A31" s="25" t="s">
        <v>80</v>
      </c>
      <c r="B31" s="88">
        <f>'[1]borsod'!$M243</f>
        <v>11858</v>
      </c>
      <c r="C31" s="89">
        <f>B31/$B$11*100</f>
        <v>17.930533924062118</v>
      </c>
      <c r="D31" s="89">
        <f>'[1]borsod'!$M202/'[1]borsod'!$M$205*100</f>
        <v>16.82405059601877</v>
      </c>
    </row>
    <row r="32" spans="1:4" ht="18" customHeight="1">
      <c r="A32" s="26" t="s">
        <v>81</v>
      </c>
      <c r="B32" s="90">
        <f>'[1]borsod'!$M244</f>
        <v>7810</v>
      </c>
      <c r="C32" s="91">
        <f>B32/$B$11*100</f>
        <v>11.809535330319205</v>
      </c>
      <c r="D32" s="91">
        <f>'[1]borsod'!$M203/'[1]borsod'!$M$205*100</f>
        <v>18.693713386377546</v>
      </c>
    </row>
    <row r="33" spans="1:4" s="108" customFormat="1" ht="18" customHeight="1">
      <c r="A33" s="25" t="s">
        <v>82</v>
      </c>
      <c r="B33" s="88">
        <f>'[1]borsod'!$M245</f>
        <v>7854</v>
      </c>
      <c r="C33" s="89">
        <f>B33/$B$11*100</f>
        <v>11.876067923729455</v>
      </c>
      <c r="D33" s="89">
        <f>'[1]borsod'!$M204/'[1]borsod'!$M$205*100</f>
        <v>17.34283465943866</v>
      </c>
    </row>
    <row r="34" spans="1:4" s="109" customFormat="1" ht="22.5" customHeight="1">
      <c r="A34" s="18" t="s">
        <v>51</v>
      </c>
      <c r="B34" s="98">
        <f>SUM(B29:B33)</f>
        <v>66133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113</v>
      </c>
      <c r="B36" s="102">
        <f>'[1]borsod'!$M248</f>
        <v>6999</v>
      </c>
      <c r="C36" s="103">
        <f>B36/$B$40*100</f>
        <v>10.583218665416661</v>
      </c>
      <c r="D36" s="103">
        <f>'[1]borsod'!$M207/'[1]borsod'!$M$211*100</f>
        <v>11.531287342251757</v>
      </c>
    </row>
    <row r="37" spans="1:4" ht="17.25" customHeight="1">
      <c r="A37" s="28" t="s">
        <v>114</v>
      </c>
      <c r="B37" s="88">
        <f>'[1]borsod'!$M249</f>
        <v>567</v>
      </c>
      <c r="C37" s="89">
        <f>B37/$B$40*100</f>
        <v>0.8573631923548002</v>
      </c>
      <c r="D37" s="89">
        <f>'[1]borsod'!$M208/'[1]borsod'!$M$211*100</f>
        <v>11.019789571857421</v>
      </c>
    </row>
    <row r="38" spans="1:4" ht="17.25" customHeight="1">
      <c r="A38" s="27" t="s">
        <v>112</v>
      </c>
      <c r="B38" s="102">
        <f>'[1]borsod'!$M250</f>
        <v>32316</v>
      </c>
      <c r="C38" s="103">
        <f>B38/$B$40*100</f>
        <v>48.86516565103655</v>
      </c>
      <c r="D38" s="103">
        <f>'[1]borsod'!$M209/'[1]borsod'!$M$211*100</f>
        <v>44.17388009676197</v>
      </c>
    </row>
    <row r="39" spans="1:4" ht="17.25" customHeight="1">
      <c r="A39" s="28" t="s">
        <v>75</v>
      </c>
      <c r="B39" s="88">
        <f>'[1]borsod'!$M251</f>
        <v>26251</v>
      </c>
      <c r="C39" s="89">
        <f>B39/$B$40*100</f>
        <v>39.69425249119199</v>
      </c>
      <c r="D39" s="89">
        <f>'[1]borsod'!$M210/'[1]borsod'!$M$211*100</f>
        <v>33.27504298912885</v>
      </c>
    </row>
    <row r="40" spans="1:4" ht="12.75">
      <c r="A40" s="20" t="s">
        <v>51</v>
      </c>
      <c r="B40" s="104">
        <f>SUM(B36:B39)</f>
        <v>66133</v>
      </c>
      <c r="C40" s="105">
        <f>SUM(C36:C39)</f>
        <v>100</v>
      </c>
      <c r="D40" s="105">
        <f>SUM(D36:D39)</f>
        <v>100</v>
      </c>
    </row>
    <row r="41" spans="1:4" ht="30" customHeight="1">
      <c r="A41" s="137" t="s">
        <v>107</v>
      </c>
      <c r="B41" s="137"/>
      <c r="C41" s="137"/>
      <c r="D41" s="137"/>
    </row>
    <row r="42" spans="1:6" ht="12.75">
      <c r="A42" s="148" t="s">
        <v>116</v>
      </c>
      <c r="B42" s="148"/>
      <c r="C42" s="148"/>
      <c r="D42" s="148"/>
      <c r="E42" s="114"/>
      <c r="F42" s="114"/>
    </row>
    <row r="43" ht="17.25" customHeight="1"/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10">
    <mergeCell ref="A42:D42"/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20"/>
  <sheetViews>
    <sheetView zoomScale="85" zoomScaleNormal="85" workbookViewId="0" topLeftCell="A1">
      <selection activeCell="M9" sqref="M9:M3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117</v>
      </c>
      <c r="B1" s="149"/>
      <c r="C1" s="149"/>
      <c r="D1" s="149"/>
    </row>
    <row r="2" spans="1:4" ht="17.25" customHeight="1">
      <c r="A2" s="149" t="s">
        <v>70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13" ht="18" customHeight="1">
      <c r="A9" s="30" t="s">
        <v>49</v>
      </c>
      <c r="B9" s="88">
        <f>'[6]regio'!$R4</f>
        <v>3956</v>
      </c>
      <c r="C9" s="89">
        <f>B9/$B$11*100</f>
        <v>53.56079068507989</v>
      </c>
      <c r="D9" s="89">
        <f>M9/$M$11*100</f>
        <v>53.35149863760218</v>
      </c>
      <c r="M9" s="107">
        <f>'[6]regio'!$S4</f>
        <v>3916</v>
      </c>
    </row>
    <row r="10" spans="1:13" s="108" customFormat="1" ht="14.25" customHeight="1">
      <c r="A10" s="31" t="s">
        <v>50</v>
      </c>
      <c r="B10" s="90">
        <f>'[6]regio'!$R5</f>
        <v>3430</v>
      </c>
      <c r="C10" s="91">
        <f>B10/$B$11*100</f>
        <v>46.43920931492012</v>
      </c>
      <c r="D10" s="91">
        <f>M10/$M$11*100</f>
        <v>46.64850136239782</v>
      </c>
      <c r="M10" s="108">
        <f>'[6]regio'!$S5</f>
        <v>3424</v>
      </c>
    </row>
    <row r="11" spans="1:13" s="109" customFormat="1" ht="20.25" customHeight="1">
      <c r="A11" s="22" t="s">
        <v>51</v>
      </c>
      <c r="B11" s="92">
        <f>SUM(B9:B10)</f>
        <v>7386</v>
      </c>
      <c r="C11" s="93">
        <f>B11/$B$11*100</f>
        <v>100</v>
      </c>
      <c r="D11" s="93">
        <f>SUM(D9:D10)</f>
        <v>100</v>
      </c>
      <c r="M11" s="109">
        <f>SUM(M9:M10)</f>
        <v>7340</v>
      </c>
    </row>
    <row r="12" spans="1:4" ht="24" customHeight="1">
      <c r="A12" s="23" t="s">
        <v>52</v>
      </c>
      <c r="B12" s="95"/>
      <c r="C12" s="96"/>
      <c r="D12" s="96"/>
    </row>
    <row r="13" spans="1:13" s="108" customFormat="1" ht="15.75" customHeight="1">
      <c r="A13" s="25" t="s">
        <v>84</v>
      </c>
      <c r="B13" s="88">
        <f>'[6]regio'!$R7+'[6]regio'!$R8</f>
        <v>1446</v>
      </c>
      <c r="C13" s="89">
        <f>B13/$B$11*100</f>
        <v>19.57757920389927</v>
      </c>
      <c r="D13" s="89">
        <f>M13/$M$11*100</f>
        <v>21.362397820163487</v>
      </c>
      <c r="E13" s="110"/>
      <c r="M13" s="108">
        <f>'[6]regio'!$S7+'[6]regio'!$S8</f>
        <v>1568</v>
      </c>
    </row>
    <row r="14" spans="1:13" ht="15.75" customHeight="1">
      <c r="A14" s="26" t="s">
        <v>85</v>
      </c>
      <c r="B14" s="90">
        <f>'[6]regio'!$R9</f>
        <v>5330</v>
      </c>
      <c r="C14" s="91">
        <f>B14/$B$11*100</f>
        <v>72.16355266720824</v>
      </c>
      <c r="D14" s="91">
        <f>M14/$M$11*100</f>
        <v>69.22343324250681</v>
      </c>
      <c r="M14" s="107">
        <f>'[6]regio'!$S9</f>
        <v>5081</v>
      </c>
    </row>
    <row r="15" spans="1:13" s="108" customFormat="1" ht="15.75" customHeight="1">
      <c r="A15" s="25" t="s">
        <v>118</v>
      </c>
      <c r="B15" s="88">
        <f>'[6]regio'!$R10</f>
        <v>597</v>
      </c>
      <c r="C15" s="89">
        <f>B15/$B$11*100</f>
        <v>8.082859463850529</v>
      </c>
      <c r="D15" s="89">
        <f>M15/$M$11*100</f>
        <v>9.291553133514986</v>
      </c>
      <c r="M15" s="108">
        <f>'[6]regio'!$S10</f>
        <v>682</v>
      </c>
    </row>
    <row r="16" spans="1:13" ht="15.75" customHeight="1">
      <c r="A16" s="26" t="s">
        <v>119</v>
      </c>
      <c r="B16" s="90">
        <f>'[6]regio'!$R11+'[6]regio'!$R12+'[6]regio'!$R13</f>
        <v>13</v>
      </c>
      <c r="C16" s="91">
        <f>B16/$B$11*100</f>
        <v>0.1760086650419713</v>
      </c>
      <c r="D16" s="91">
        <f>M16/$M$11*100</f>
        <v>0.1226158038147139</v>
      </c>
      <c r="M16" s="107">
        <f>'[6]regio'!$S11+'[6]regio'!$S12+'[6]regio'!$S13</f>
        <v>9</v>
      </c>
    </row>
    <row r="17" spans="1:13" s="111" customFormat="1" ht="22.5" customHeight="1">
      <c r="A17" s="22" t="s">
        <v>51</v>
      </c>
      <c r="B17" s="92">
        <f>SUM(B13:B16)</f>
        <v>7386</v>
      </c>
      <c r="C17" s="93">
        <f>B17/$B$11*100</f>
        <v>100</v>
      </c>
      <c r="D17" s="93">
        <f>SUM(D13:D16)</f>
        <v>100</v>
      </c>
      <c r="M17" s="111">
        <f>SUM(M13:M16)</f>
        <v>7340</v>
      </c>
    </row>
    <row r="18" spans="1:4" ht="23.25" customHeight="1">
      <c r="A18" s="23" t="s">
        <v>72</v>
      </c>
      <c r="B18" s="95"/>
      <c r="C18" s="96"/>
      <c r="D18" s="96"/>
    </row>
    <row r="19" spans="1:13" s="108" customFormat="1" ht="15.75" customHeight="1">
      <c r="A19" s="30" t="s">
        <v>53</v>
      </c>
      <c r="B19" s="88">
        <f>'[6]regio'!$R20</f>
        <v>486</v>
      </c>
      <c r="C19" s="89">
        <f aca="true" t="shared" si="0" ref="C19:C25">B19/$B$11*100</f>
        <v>6.580016246953696</v>
      </c>
      <c r="D19" s="89">
        <f aca="true" t="shared" si="1" ref="D19:D24">M19/$M$11*100</f>
        <v>7.7656675749318795</v>
      </c>
      <c r="M19" s="108">
        <f>'[6]regio'!$S20</f>
        <v>570</v>
      </c>
    </row>
    <row r="20" spans="1:13" ht="15.75" customHeight="1">
      <c r="A20" s="31" t="s">
        <v>54</v>
      </c>
      <c r="B20" s="90">
        <f>'[6]regio'!$R21+'[6]regio'!$R29</f>
        <v>2797</v>
      </c>
      <c r="C20" s="91">
        <f t="shared" si="0"/>
        <v>37.868941240184135</v>
      </c>
      <c r="D20" s="91">
        <f t="shared" si="1"/>
        <v>38.474114441416894</v>
      </c>
      <c r="M20" s="107">
        <f>'[6]regio'!$S21+'[6]regio'!$S29</f>
        <v>2824</v>
      </c>
    </row>
    <row r="21" spans="1:13" s="108" customFormat="1" ht="15.75" customHeight="1">
      <c r="A21" s="30" t="s">
        <v>55</v>
      </c>
      <c r="B21" s="88">
        <f>'[6]regio'!$R22+'[6]regio'!$R23</f>
        <v>1441</v>
      </c>
      <c r="C21" s="89">
        <f t="shared" si="0"/>
        <v>19.509883563498512</v>
      </c>
      <c r="D21" s="89">
        <f t="shared" si="1"/>
        <v>19.08719346049046</v>
      </c>
      <c r="M21" s="108">
        <f>'[6]regio'!$S22+'[6]regio'!$S23</f>
        <v>1401</v>
      </c>
    </row>
    <row r="22" spans="1:13" ht="15.75" customHeight="1">
      <c r="A22" s="31" t="s">
        <v>56</v>
      </c>
      <c r="B22" s="90">
        <f>'[6]regio'!$R25+'[6]regio'!$R26</f>
        <v>1574</v>
      </c>
      <c r="C22" s="91">
        <f t="shared" si="0"/>
        <v>21.31058759815868</v>
      </c>
      <c r="D22" s="91">
        <f t="shared" si="1"/>
        <v>20.42234332425068</v>
      </c>
      <c r="M22" s="107">
        <f>'[6]regio'!$S25+'[6]regio'!$S26</f>
        <v>1499</v>
      </c>
    </row>
    <row r="23" spans="1:13" s="108" customFormat="1" ht="15.75" customHeight="1">
      <c r="A23" s="30" t="s">
        <v>57</v>
      </c>
      <c r="B23" s="88">
        <f>'[6]regio'!$R24</f>
        <v>736</v>
      </c>
      <c r="C23" s="89">
        <f t="shared" si="0"/>
        <v>9.964798266991606</v>
      </c>
      <c r="D23" s="89">
        <f t="shared" si="1"/>
        <v>8.93732970027248</v>
      </c>
      <c r="M23" s="108">
        <f>'[6]regio'!$S24</f>
        <v>656</v>
      </c>
    </row>
    <row r="24" spans="1:13" ht="15.75" customHeight="1">
      <c r="A24" s="31" t="s">
        <v>58</v>
      </c>
      <c r="B24" s="90">
        <f>'[6]regio'!$R27+'[6]regio'!$R28</f>
        <v>352</v>
      </c>
      <c r="C24" s="91">
        <f t="shared" si="0"/>
        <v>4.765773084213377</v>
      </c>
      <c r="D24" s="91">
        <f t="shared" si="1"/>
        <v>5.313351498637602</v>
      </c>
      <c r="M24" s="107">
        <f>'[6]regio'!$S27+'[6]regio'!$S28</f>
        <v>390</v>
      </c>
    </row>
    <row r="25" spans="1:13" s="111" customFormat="1" ht="21" customHeight="1">
      <c r="A25" s="22" t="s">
        <v>51</v>
      </c>
      <c r="B25" s="92">
        <f>SUM(B19:B24)</f>
        <v>7386</v>
      </c>
      <c r="C25" s="93">
        <f t="shared" si="0"/>
        <v>100</v>
      </c>
      <c r="D25" s="93">
        <f>SUM(D19:D24)</f>
        <v>100</v>
      </c>
      <c r="M25" s="111">
        <f>SUM(M19:M24)</f>
        <v>7340</v>
      </c>
    </row>
    <row r="26" spans="1:4" ht="25.5" customHeight="1">
      <c r="A26" s="23" t="s">
        <v>59</v>
      </c>
      <c r="B26" s="95"/>
      <c r="C26" s="96"/>
      <c r="D26" s="96"/>
    </row>
    <row r="27" spans="1:13" ht="18" customHeight="1">
      <c r="A27" s="25" t="s">
        <v>78</v>
      </c>
      <c r="B27" s="88">
        <f>'[6]regio'!$R31</f>
        <v>2773</v>
      </c>
      <c r="C27" s="89">
        <f aca="true" t="shared" si="2" ref="C27:C32">B27/$B$11*100</f>
        <v>37.54400216626049</v>
      </c>
      <c r="D27" s="89">
        <f>M27/$M$11*100</f>
        <v>29.809264305177113</v>
      </c>
      <c r="M27" s="107">
        <f>'[6]regio'!$S31</f>
        <v>2188</v>
      </c>
    </row>
    <row r="28" spans="1:13" ht="18" customHeight="1">
      <c r="A28" s="26" t="s">
        <v>79</v>
      </c>
      <c r="B28" s="90">
        <f>'[6]regio'!$R32</f>
        <v>2097</v>
      </c>
      <c r="C28" s="91">
        <f t="shared" si="2"/>
        <v>28.391551584077984</v>
      </c>
      <c r="D28" s="91">
        <f>M28/$M$11*100</f>
        <v>26.294277929155314</v>
      </c>
      <c r="M28" s="107">
        <f>'[6]regio'!$S32</f>
        <v>1930</v>
      </c>
    </row>
    <row r="29" spans="1:13" ht="18" customHeight="1">
      <c r="A29" s="25" t="s">
        <v>80</v>
      </c>
      <c r="B29" s="88">
        <f>'[6]regio'!$R33</f>
        <v>1152</v>
      </c>
      <c r="C29" s="89">
        <f t="shared" si="2"/>
        <v>15.597075548334688</v>
      </c>
      <c r="D29" s="89">
        <f>M29/$M$11*100</f>
        <v>14.686648501362399</v>
      </c>
      <c r="M29" s="107">
        <f>'[6]regio'!$S33</f>
        <v>1078</v>
      </c>
    </row>
    <row r="30" spans="1:13" ht="18" customHeight="1">
      <c r="A30" s="26" t="s">
        <v>81</v>
      </c>
      <c r="B30" s="90">
        <f>'[6]regio'!$R34</f>
        <v>909</v>
      </c>
      <c r="C30" s="91">
        <f t="shared" si="2"/>
        <v>12.307067424857838</v>
      </c>
      <c r="D30" s="91">
        <f>M30/$M$11*100</f>
        <v>17.479564032697546</v>
      </c>
      <c r="M30" s="107">
        <f>'[6]regio'!$S34</f>
        <v>1283</v>
      </c>
    </row>
    <row r="31" spans="1:13" s="108" customFormat="1" ht="18" customHeight="1">
      <c r="A31" s="25" t="s">
        <v>82</v>
      </c>
      <c r="B31" s="88">
        <f>'[6]regio'!$R35</f>
        <v>455</v>
      </c>
      <c r="C31" s="89">
        <f t="shared" si="2"/>
        <v>6.160303276468995</v>
      </c>
      <c r="D31" s="89">
        <f>M31/$M$11*100</f>
        <v>11.730245231607629</v>
      </c>
      <c r="M31" s="108">
        <f>'[6]regio'!$S35</f>
        <v>861</v>
      </c>
    </row>
    <row r="32" spans="1:13" s="109" customFormat="1" ht="22.5" customHeight="1">
      <c r="A32" s="18" t="s">
        <v>51</v>
      </c>
      <c r="B32" s="98">
        <f>SUM(B27:B31)</f>
        <v>7386</v>
      </c>
      <c r="C32" s="99">
        <f t="shared" si="2"/>
        <v>100</v>
      </c>
      <c r="D32" s="99">
        <f>SUM(D27:D31)</f>
        <v>100</v>
      </c>
      <c r="M32" s="109">
        <f>SUM(M27:M31)</f>
        <v>7340</v>
      </c>
    </row>
    <row r="33" spans="1:4" ht="25.5" customHeight="1">
      <c r="A33" s="19" t="s">
        <v>74</v>
      </c>
      <c r="B33" s="100"/>
      <c r="C33" s="101"/>
      <c r="D33" s="101"/>
    </row>
    <row r="34" spans="1:13" ht="17.25" customHeight="1">
      <c r="A34" s="27" t="s">
        <v>113</v>
      </c>
      <c r="B34" s="102">
        <f>'[6]regio'!$R40+'[6]regio'!$R41+'[6]regio'!$R42+'[6]regio'!$R48</f>
        <v>0</v>
      </c>
      <c r="C34" s="103">
        <f>B34/$B$38*100</f>
        <v>0</v>
      </c>
      <c r="D34" s="103">
        <f>M34/$M$11*100</f>
        <v>0</v>
      </c>
      <c r="M34" s="107">
        <f>'[6]regio'!$S40+'[6]regio'!$S41+'[6]regio'!$S42+'[6]regio'!$S48</f>
        <v>0</v>
      </c>
    </row>
    <row r="35" spans="1:13" ht="17.25" customHeight="1">
      <c r="A35" s="28" t="s">
        <v>114</v>
      </c>
      <c r="B35" s="88">
        <f>'[6]regio'!$R43+'[6]regio'!$R44+'[6]regio'!$R45+'[6]regio'!$R46+'[6]regio'!$R47</f>
        <v>0</v>
      </c>
      <c r="C35" s="89">
        <f>B35/$B$38*100</f>
        <v>0</v>
      </c>
      <c r="D35" s="89">
        <f>M35/$M$11*100</f>
        <v>0</v>
      </c>
      <c r="M35" s="107">
        <f>'[6]regio'!$S43+'[6]regio'!$S44+'[6]regio'!$S45+'[6]regio'!$S46+'[6]regio'!$S47</f>
        <v>0</v>
      </c>
    </row>
    <row r="36" spans="1:13" ht="17.25" customHeight="1">
      <c r="A36" s="27" t="s">
        <v>112</v>
      </c>
      <c r="B36" s="102">
        <f>'[6]regio'!$R37+'[6]regio'!$R38+'[6]regio'!$R39</f>
        <v>2661</v>
      </c>
      <c r="C36" s="103">
        <f>B36/$B$38*100</f>
        <v>36.02761982128351</v>
      </c>
      <c r="D36" s="103">
        <f>M36/$M$11*100</f>
        <v>39.509536784741144</v>
      </c>
      <c r="M36" s="107">
        <f>'[6]regio'!$S37+'[6]regio'!$S38+'[6]regio'!$S39</f>
        <v>2900</v>
      </c>
    </row>
    <row r="37" spans="1:13" ht="17.25" customHeight="1">
      <c r="A37" s="28" t="s">
        <v>75</v>
      </c>
      <c r="B37" s="88">
        <f>'[6]regio'!$R49</f>
        <v>4725</v>
      </c>
      <c r="C37" s="89">
        <f>B37/$B$38*100</f>
        <v>63.97238017871649</v>
      </c>
      <c r="D37" s="89">
        <f>M37/$M$11*100</f>
        <v>60.49046321525886</v>
      </c>
      <c r="M37" s="107">
        <f>'[6]regio'!$S49</f>
        <v>4440</v>
      </c>
    </row>
    <row r="38" spans="1:13" ht="12.75">
      <c r="A38" s="20" t="s">
        <v>51</v>
      </c>
      <c r="B38" s="104">
        <f>SUM(B34:B37)</f>
        <v>7386</v>
      </c>
      <c r="C38" s="105">
        <f>SUM(C34:C37)</f>
        <v>100</v>
      </c>
      <c r="D38" s="105">
        <f>SUM(D34:D37)</f>
        <v>100</v>
      </c>
      <c r="M38" s="29">
        <f>SUM(M34:M37)</f>
        <v>7340</v>
      </c>
    </row>
    <row r="39" spans="1:4" ht="30" customHeight="1">
      <c r="A39" s="137" t="s">
        <v>107</v>
      </c>
      <c r="B39" s="137"/>
      <c r="C39" s="137"/>
      <c r="D39" s="137"/>
    </row>
    <row r="40" spans="1:6" ht="12.75">
      <c r="A40" s="148" t="s">
        <v>116</v>
      </c>
      <c r="B40" s="148"/>
      <c r="C40" s="148"/>
      <c r="D40" s="148"/>
      <c r="E40" s="114"/>
      <c r="F40" s="114"/>
    </row>
    <row r="41" ht="17.25" customHeight="1"/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</sheetData>
  <mergeCells count="10">
    <mergeCell ref="A40:D40"/>
    <mergeCell ref="A39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CE,Dőlt"6.sz.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D9" sqref="D9:D40"/>
      <selection pane="topRight" activeCell="E10" sqref="E10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43</v>
      </c>
      <c r="B1" s="149"/>
      <c r="C1" s="149"/>
      <c r="D1" s="149"/>
    </row>
    <row r="2" spans="1:4" ht="17.25" customHeight="1">
      <c r="A2" s="149" t="s">
        <v>69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'[1]heves'!$M214</f>
        <v>10675</v>
      </c>
      <c r="C9" s="89">
        <f>B9/$B$11*100</f>
        <v>51.83800320497256</v>
      </c>
      <c r="D9" s="89">
        <f>'[1]heves'!$M173/'[1]heves'!$M$175*100</f>
        <v>53.84579130926572</v>
      </c>
    </row>
    <row r="10" spans="1:4" s="108" customFormat="1" ht="14.25" customHeight="1">
      <c r="A10" s="31" t="s">
        <v>50</v>
      </c>
      <c r="B10" s="90">
        <f>'[1]heves'!$M215</f>
        <v>9918</v>
      </c>
      <c r="C10" s="91">
        <f aca="true" t="shared" si="0" ref="C10:C34">B10/$B$11*100</f>
        <v>48.161996795027434</v>
      </c>
      <c r="D10" s="91">
        <f>'[1]heves'!$M174/'[1]heves'!$M$175*100</f>
        <v>46.154208690734286</v>
      </c>
    </row>
    <row r="11" spans="1:4" s="109" customFormat="1" ht="20.25" customHeight="1">
      <c r="A11" s="22" t="s">
        <v>51</v>
      </c>
      <c r="B11" s="92">
        <f>SUM(B9:B10)</f>
        <v>20593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'[1]heves'!$M225</f>
        <v>448</v>
      </c>
      <c r="C13" s="89">
        <f t="shared" si="0"/>
        <v>2.1754965279463896</v>
      </c>
      <c r="D13" s="89">
        <f>'[1]heves'!$M184/'[1]heves'!$M$182*100</f>
        <v>2.172683570553304</v>
      </c>
      <c r="E13" s="110"/>
    </row>
    <row r="14" spans="1:4" ht="15.75" customHeight="1">
      <c r="A14" s="26" t="s">
        <v>85</v>
      </c>
      <c r="B14" s="90">
        <f>'[1]heves'!$M226</f>
        <v>2795</v>
      </c>
      <c r="C14" s="91">
        <f t="shared" si="0"/>
        <v>13.572573204486963</v>
      </c>
      <c r="D14" s="91">
        <f>'[1]heves'!$M185/'[1]heves'!$M$182*100</f>
        <v>13.135073993778867</v>
      </c>
    </row>
    <row r="15" spans="1:4" s="108" customFormat="1" ht="15.75" customHeight="1">
      <c r="A15" s="25" t="s">
        <v>86</v>
      </c>
      <c r="B15" s="88">
        <f>'[1]heves'!$M227</f>
        <v>5280</v>
      </c>
      <c r="C15" s="89">
        <f t="shared" si="0"/>
        <v>25.63978050793959</v>
      </c>
      <c r="D15" s="89">
        <f>'[1]heves'!$M186/'[1]heves'!$M$182*100</f>
        <v>25.699877462531813</v>
      </c>
    </row>
    <row r="16" spans="1:4" ht="15.75" customHeight="1">
      <c r="A16" s="26" t="s">
        <v>87</v>
      </c>
      <c r="B16" s="90">
        <f>'[1]heves'!$M228</f>
        <v>5414</v>
      </c>
      <c r="C16" s="91">
        <f t="shared" si="0"/>
        <v>26.29048705870927</v>
      </c>
      <c r="D16" s="91">
        <f>'[1]heves'!$M187/'[1]heves'!$M$182*100</f>
        <v>26.152323498916015</v>
      </c>
    </row>
    <row r="17" spans="1:4" s="108" customFormat="1" ht="15.75" customHeight="1">
      <c r="A17" s="25" t="s">
        <v>88</v>
      </c>
      <c r="B17" s="88">
        <f>'[1]heves'!$M229</f>
        <v>4826</v>
      </c>
      <c r="C17" s="89">
        <f t="shared" si="0"/>
        <v>23.435147865779633</v>
      </c>
      <c r="D17" s="89">
        <f>'[1]heves'!$M188/'[1]heves'!$M$182*100</f>
        <v>24.658308982939015</v>
      </c>
    </row>
    <row r="18" spans="1:4" ht="15.75" customHeight="1">
      <c r="A18" s="26" t="s">
        <v>89</v>
      </c>
      <c r="B18" s="90">
        <f>'[1]heves'!$M230</f>
        <v>1830</v>
      </c>
      <c r="C18" s="91">
        <f t="shared" si="0"/>
        <v>8.886514835138154</v>
      </c>
      <c r="D18" s="91">
        <f>'[1]heves'!$M189/'[1]heves'!$M$182*100</f>
        <v>8.181732491280988</v>
      </c>
    </row>
    <row r="19" spans="1:4" s="111" customFormat="1" ht="22.5" customHeight="1">
      <c r="A19" s="22" t="s">
        <v>51</v>
      </c>
      <c r="B19" s="92">
        <f>SUM(B13:B18)</f>
        <v>20593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'[1]heves'!$M233</f>
        <v>1593</v>
      </c>
      <c r="C21" s="89">
        <f t="shared" si="0"/>
        <v>7.735638323702229</v>
      </c>
      <c r="D21" s="89">
        <f>'[1]heves'!$M192/'[1]heves'!$M$198*100</f>
        <v>8.539918936751814</v>
      </c>
    </row>
    <row r="22" spans="1:4" ht="15.75" customHeight="1">
      <c r="A22" s="31" t="s">
        <v>54</v>
      </c>
      <c r="B22" s="90">
        <f>'[1]heves'!$M234</f>
        <v>7534</v>
      </c>
      <c r="C22" s="91">
        <f t="shared" si="0"/>
        <v>36.585247414169864</v>
      </c>
      <c r="D22" s="91">
        <f>'[1]heves'!$M193/'[1]heves'!$M$198*100</f>
        <v>36.73767555848808</v>
      </c>
    </row>
    <row r="23" spans="1:4" s="108" customFormat="1" ht="15.75" customHeight="1">
      <c r="A23" s="30" t="s">
        <v>55</v>
      </c>
      <c r="B23" s="88">
        <f>'[1]heves'!$M235</f>
        <v>5845</v>
      </c>
      <c r="C23" s="89">
        <f t="shared" si="0"/>
        <v>28.38343126305055</v>
      </c>
      <c r="D23" s="89">
        <f>'[1]heves'!$M194/'[1]heves'!$M$198*100</f>
        <v>29.229899142237727</v>
      </c>
    </row>
    <row r="24" spans="1:4" ht="15.75" customHeight="1">
      <c r="A24" s="31" t="s">
        <v>56</v>
      </c>
      <c r="B24" s="90">
        <f>'[1]heves'!$M236</f>
        <v>3051</v>
      </c>
      <c r="C24" s="91">
        <f t="shared" si="0"/>
        <v>14.815714077599186</v>
      </c>
      <c r="D24" s="91">
        <f>'[1]heves'!$M195/'[1]heves'!$M$198*100</f>
        <v>14.27090206428504</v>
      </c>
    </row>
    <row r="25" spans="1:4" s="108" customFormat="1" ht="15.75" customHeight="1">
      <c r="A25" s="30" t="s">
        <v>57</v>
      </c>
      <c r="B25" s="88">
        <f>'[1]heves'!$M237</f>
        <v>1565</v>
      </c>
      <c r="C25" s="89">
        <f t="shared" si="0"/>
        <v>7.59966979070558</v>
      </c>
      <c r="D25" s="89">
        <f>'[1]heves'!$M196/'[1]heves'!$M$198*100</f>
        <v>6.8668111980394</v>
      </c>
    </row>
    <row r="26" spans="1:4" ht="15.75" customHeight="1">
      <c r="A26" s="31" t="s">
        <v>58</v>
      </c>
      <c r="B26" s="90">
        <f>'[1]heves'!$M238</f>
        <v>1005</v>
      </c>
      <c r="C26" s="91">
        <f t="shared" si="0"/>
        <v>4.880299130772593</v>
      </c>
      <c r="D26" s="91">
        <f>'[1]heves'!$M197/'[1]heves'!$M$198*100</f>
        <v>4.354793100197945</v>
      </c>
    </row>
    <row r="27" spans="1:4" s="111" customFormat="1" ht="21" customHeight="1">
      <c r="A27" s="22" t="s">
        <v>51</v>
      </c>
      <c r="B27" s="92">
        <f>SUM(B21:B26)</f>
        <v>20593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'[1]heves'!$M241</f>
        <v>7194</v>
      </c>
      <c r="C29" s="89">
        <f>B29/$B$11*100</f>
        <v>34.9342009420677</v>
      </c>
      <c r="D29" s="89">
        <f>'[1]heves'!$M200/'[1]heves'!$M$205*100</f>
        <v>32.0105570741823</v>
      </c>
    </row>
    <row r="30" spans="1:4" ht="18" customHeight="1">
      <c r="A30" s="26" t="s">
        <v>79</v>
      </c>
      <c r="B30" s="90">
        <f>'[1]heves'!$M242</f>
        <v>4713</v>
      </c>
      <c r="C30" s="91">
        <f>B30/$B$11*100</f>
        <v>22.886417714757442</v>
      </c>
      <c r="D30" s="91">
        <f>'[1]heves'!$M201/'[1]heves'!$M$205*100</f>
        <v>20.162126496371005</v>
      </c>
    </row>
    <row r="31" spans="1:4" ht="18" customHeight="1">
      <c r="A31" s="25" t="s">
        <v>80</v>
      </c>
      <c r="B31" s="88">
        <f>'[1]heves'!$M243</f>
        <v>4093</v>
      </c>
      <c r="C31" s="89">
        <f>B31/$B$11*100</f>
        <v>19.87568591268878</v>
      </c>
      <c r="D31" s="89">
        <f>'[1]heves'!$M202/'[1]heves'!$M$205*100</f>
        <v>18.394759166745217</v>
      </c>
    </row>
    <row r="32" spans="1:4" ht="18" customHeight="1">
      <c r="A32" s="26" t="s">
        <v>81</v>
      </c>
      <c r="B32" s="90">
        <f>'[1]heves'!$M244</f>
        <v>2730</v>
      </c>
      <c r="C32" s="91">
        <f>B32/$B$11*100</f>
        <v>13.25693196717331</v>
      </c>
      <c r="D32" s="91">
        <f>'[1]heves'!$M203/'[1]heves'!$M$205*100</f>
        <v>20.22810821001037</v>
      </c>
    </row>
    <row r="33" spans="1:4" s="108" customFormat="1" ht="18" customHeight="1">
      <c r="A33" s="25" t="s">
        <v>82</v>
      </c>
      <c r="B33" s="88">
        <f>'[1]heves'!$M245</f>
        <v>1863</v>
      </c>
      <c r="C33" s="89">
        <f>B33/$B$11*100</f>
        <v>9.046763463312777</v>
      </c>
      <c r="D33" s="89">
        <f>'[1]heves'!$M204/'[1]heves'!$M$205*100</f>
        <v>9.204449052691112</v>
      </c>
    </row>
    <row r="34" spans="1:4" s="109" customFormat="1" ht="22.5" customHeight="1">
      <c r="A34" s="18" t="s">
        <v>51</v>
      </c>
      <c r="B34" s="98">
        <f>SUM(B29:B33)</f>
        <v>20593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113</v>
      </c>
      <c r="B36" s="102">
        <f>'[1]heves'!$M248</f>
        <v>3158</v>
      </c>
      <c r="C36" s="103">
        <f>B36/$B$40*100</f>
        <v>15.335308114407809</v>
      </c>
      <c r="D36" s="103">
        <f>'[1]heves'!$M207/'[1]heves'!$M$211*100</f>
        <v>17.202375341691017</v>
      </c>
    </row>
    <row r="37" spans="1:4" ht="17.25" customHeight="1">
      <c r="A37" s="28" t="s">
        <v>114</v>
      </c>
      <c r="B37" s="88">
        <f>'[1]heves'!$M249</f>
        <v>320</v>
      </c>
      <c r="C37" s="89">
        <f>B37/$B$40*100</f>
        <v>1.5539260913902782</v>
      </c>
      <c r="D37" s="89">
        <f>'[1]heves'!$M208/'[1]heves'!$M$211*100</f>
        <v>13.23404656423791</v>
      </c>
    </row>
    <row r="38" spans="1:4" ht="17.25" customHeight="1">
      <c r="A38" s="27" t="s">
        <v>112</v>
      </c>
      <c r="B38" s="102">
        <f>'[1]heves'!$M250</f>
        <v>8424</v>
      </c>
      <c r="C38" s="103">
        <f>B38/$B$40*100</f>
        <v>40.90710435584908</v>
      </c>
      <c r="D38" s="103">
        <f>'[1]heves'!$M209/'[1]heves'!$M$211*100</f>
        <v>36.440757847110945</v>
      </c>
    </row>
    <row r="39" spans="1:4" ht="17.25" customHeight="1">
      <c r="A39" s="28" t="s">
        <v>75</v>
      </c>
      <c r="B39" s="88">
        <f>'[1]heves'!$M251</f>
        <v>8691</v>
      </c>
      <c r="C39" s="89">
        <f>B39/$B$40*100</f>
        <v>42.20366143835284</v>
      </c>
      <c r="D39" s="89">
        <f>'[1]heves'!$M210/'[1]heves'!$M$211*100</f>
        <v>33.122820246960124</v>
      </c>
    </row>
    <row r="40" spans="1:4" ht="12.75">
      <c r="A40" s="20" t="s">
        <v>51</v>
      </c>
      <c r="B40" s="104">
        <f>SUM(B36:B39)</f>
        <v>20593</v>
      </c>
      <c r="C40" s="105">
        <f>SUM(C36:C39)</f>
        <v>100</v>
      </c>
      <c r="D40" s="105">
        <f>SUM(D36:D39)</f>
        <v>100</v>
      </c>
    </row>
    <row r="41" spans="1:4" ht="30" customHeight="1">
      <c r="A41" s="137" t="s">
        <v>107</v>
      </c>
      <c r="B41" s="137"/>
      <c r="C41" s="137"/>
      <c r="D41" s="137"/>
    </row>
    <row r="42" spans="1:6" ht="12.75">
      <c r="A42" s="148" t="s">
        <v>116</v>
      </c>
      <c r="B42" s="148"/>
      <c r="C42" s="148"/>
      <c r="D42" s="148"/>
      <c r="E42" s="114"/>
      <c r="F42" s="114"/>
    </row>
    <row r="43" ht="17.25" customHeight="1"/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10">
    <mergeCell ref="A42:D42"/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CE,Dőlt"7.sz. táblázat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0"/>
  <sheetViews>
    <sheetView zoomScale="85" zoomScaleNormal="85" workbookViewId="0" topLeftCell="A1">
      <selection activeCell="I16" sqref="I16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117</v>
      </c>
      <c r="B1" s="149"/>
      <c r="C1" s="149"/>
      <c r="D1" s="149"/>
    </row>
    <row r="2" spans="1:4" ht="17.25" customHeight="1">
      <c r="A2" s="149" t="s">
        <v>69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13" ht="18" customHeight="1">
      <c r="A9" s="30" t="s">
        <v>49</v>
      </c>
      <c r="B9" s="88">
        <f>'[6]regio'!$T4</f>
        <v>1160</v>
      </c>
      <c r="C9" s="89">
        <f>B9/$B$11*100</f>
        <v>53.80333951762524</v>
      </c>
      <c r="D9" s="89">
        <f>M9/$M$11*100</f>
        <v>52.2977022977023</v>
      </c>
      <c r="M9" s="107">
        <f>'[6]regio'!$U4</f>
        <v>1047</v>
      </c>
    </row>
    <row r="10" spans="1:13" s="108" customFormat="1" ht="14.25" customHeight="1">
      <c r="A10" s="31" t="s">
        <v>50</v>
      </c>
      <c r="B10" s="90">
        <f>'[6]regio'!$T5</f>
        <v>996</v>
      </c>
      <c r="C10" s="91">
        <f>B10/$B$11*100</f>
        <v>46.19666048237477</v>
      </c>
      <c r="D10" s="91">
        <f>M10/$M$11*100</f>
        <v>47.7022977022977</v>
      </c>
      <c r="M10" s="108">
        <f>'[6]regio'!$U5</f>
        <v>955</v>
      </c>
    </row>
    <row r="11" spans="1:13" s="109" customFormat="1" ht="20.25" customHeight="1">
      <c r="A11" s="22" t="s">
        <v>51</v>
      </c>
      <c r="B11" s="92">
        <f>SUM(B9:B10)</f>
        <v>2156</v>
      </c>
      <c r="C11" s="93">
        <f>B11/$B$11*100</f>
        <v>100</v>
      </c>
      <c r="D11" s="93">
        <f>SUM(D9:D10)</f>
        <v>100</v>
      </c>
      <c r="M11" s="109">
        <f>SUM(M9:M10)</f>
        <v>2002</v>
      </c>
    </row>
    <row r="12" spans="1:4" ht="24" customHeight="1">
      <c r="A12" s="23" t="s">
        <v>52</v>
      </c>
      <c r="B12" s="95"/>
      <c r="C12" s="96"/>
      <c r="D12" s="96"/>
    </row>
    <row r="13" spans="1:13" s="108" customFormat="1" ht="15.75" customHeight="1">
      <c r="A13" s="25" t="s">
        <v>84</v>
      </c>
      <c r="B13" s="88">
        <f>'[6]regio'!$T7+'[6]regio'!$T8</f>
        <v>412</v>
      </c>
      <c r="C13" s="89">
        <f>B13/$B$11*100</f>
        <v>19.109461966604822</v>
      </c>
      <c r="D13" s="89">
        <f>M13/$M$11*100</f>
        <v>21.178821178821178</v>
      </c>
      <c r="E13" s="110"/>
      <c r="M13" s="108">
        <f>'[6]regio'!$U7+'[6]regio'!$U8</f>
        <v>424</v>
      </c>
    </row>
    <row r="14" spans="1:13" ht="15.75" customHeight="1">
      <c r="A14" s="26" t="s">
        <v>85</v>
      </c>
      <c r="B14" s="90">
        <f>'[6]regio'!$T9</f>
        <v>1565</v>
      </c>
      <c r="C14" s="91">
        <f>B14/$B$11*100</f>
        <v>72.58812615955473</v>
      </c>
      <c r="D14" s="91">
        <f>M14/$M$11*100</f>
        <v>72.27772227772228</v>
      </c>
      <c r="M14" s="107">
        <f>'[6]regio'!$U9</f>
        <v>1447</v>
      </c>
    </row>
    <row r="15" spans="1:13" s="108" customFormat="1" ht="15.75" customHeight="1">
      <c r="A15" s="25" t="s">
        <v>118</v>
      </c>
      <c r="B15" s="88">
        <f>'[6]regio'!$T10</f>
        <v>174</v>
      </c>
      <c r="C15" s="89">
        <f>B15/$B$11*100</f>
        <v>8.070500927643785</v>
      </c>
      <c r="D15" s="89">
        <f>M15/$M$11*100</f>
        <v>6.393606393606394</v>
      </c>
      <c r="M15" s="108">
        <f>'[6]regio'!$U10</f>
        <v>128</v>
      </c>
    </row>
    <row r="16" spans="1:13" ht="15.75" customHeight="1">
      <c r="A16" s="26" t="s">
        <v>119</v>
      </c>
      <c r="B16" s="90">
        <f>'[6]regio'!$T11+'[6]regio'!$T12+'[6]regio'!$T13</f>
        <v>5</v>
      </c>
      <c r="C16" s="91">
        <f>B16/$B$11*100</f>
        <v>0.2319109461966605</v>
      </c>
      <c r="D16" s="91">
        <f>M16/$M$11*100</f>
        <v>0.14985014985014986</v>
      </c>
      <c r="M16" s="107">
        <f>'[6]regio'!$U11+'[6]regio'!$U12+'[6]regio'!$U13</f>
        <v>3</v>
      </c>
    </row>
    <row r="17" spans="1:13" s="111" customFormat="1" ht="22.5" customHeight="1">
      <c r="A17" s="22" t="s">
        <v>51</v>
      </c>
      <c r="B17" s="92">
        <f>SUM(B13:B16)</f>
        <v>2156</v>
      </c>
      <c r="C17" s="93">
        <f>B17/$B$11*100</f>
        <v>100</v>
      </c>
      <c r="D17" s="93">
        <f>SUM(D13:D16)</f>
        <v>100</v>
      </c>
      <c r="M17" s="111">
        <f>SUM(M13:M16)</f>
        <v>2002</v>
      </c>
    </row>
    <row r="18" spans="1:4" ht="23.25" customHeight="1">
      <c r="A18" s="23" t="s">
        <v>72</v>
      </c>
      <c r="B18" s="95"/>
      <c r="C18" s="96"/>
      <c r="D18" s="96"/>
    </row>
    <row r="19" spans="1:13" s="108" customFormat="1" ht="15.75" customHeight="1">
      <c r="A19" s="30" t="s">
        <v>53</v>
      </c>
      <c r="B19" s="88">
        <f>'[6]regio'!$T20</f>
        <v>118</v>
      </c>
      <c r="C19" s="89">
        <f aca="true" t="shared" si="0" ref="C19:C25">B19/$B$11*100</f>
        <v>5.4730983302411875</v>
      </c>
      <c r="D19" s="89">
        <f aca="true" t="shared" si="1" ref="D19:D24">M19/$M$11*100</f>
        <v>6.143856143856144</v>
      </c>
      <c r="M19" s="108">
        <f>'[6]regio'!$U20</f>
        <v>123</v>
      </c>
    </row>
    <row r="20" spans="1:13" ht="15.75" customHeight="1">
      <c r="A20" s="31" t="s">
        <v>54</v>
      </c>
      <c r="B20" s="90">
        <f>'[6]regio'!$T21</f>
        <v>844</v>
      </c>
      <c r="C20" s="91">
        <f t="shared" si="0"/>
        <v>39.14656771799629</v>
      </c>
      <c r="D20" s="91">
        <f t="shared" si="1"/>
        <v>39.66033966033966</v>
      </c>
      <c r="M20" s="107">
        <f>'[6]regio'!$U21</f>
        <v>794</v>
      </c>
    </row>
    <row r="21" spans="1:13" s="108" customFormat="1" ht="15.75" customHeight="1">
      <c r="A21" s="30" t="s">
        <v>55</v>
      </c>
      <c r="B21" s="88">
        <f>'[6]regio'!$T22+'[6]regio'!$T23</f>
        <v>321</v>
      </c>
      <c r="C21" s="89">
        <f t="shared" si="0"/>
        <v>14.888682745825601</v>
      </c>
      <c r="D21" s="89">
        <f t="shared" si="1"/>
        <v>14.885114885114886</v>
      </c>
      <c r="M21" s="108">
        <f>'[6]regio'!$U22+'[6]regio'!$U23</f>
        <v>298</v>
      </c>
    </row>
    <row r="22" spans="1:13" ht="15.75" customHeight="1">
      <c r="A22" s="31" t="s">
        <v>56</v>
      </c>
      <c r="B22" s="90">
        <f>'[6]regio'!$T25+'[6]regio'!$T26</f>
        <v>514</v>
      </c>
      <c r="C22" s="91">
        <f t="shared" si="0"/>
        <v>23.840445269016698</v>
      </c>
      <c r="D22" s="91">
        <f t="shared" si="1"/>
        <v>22.52747252747253</v>
      </c>
      <c r="M22" s="107">
        <f>'[6]regio'!$U25+'[6]regio'!$U26</f>
        <v>451</v>
      </c>
    </row>
    <row r="23" spans="1:13" s="108" customFormat="1" ht="15.75" customHeight="1">
      <c r="A23" s="30" t="s">
        <v>57</v>
      </c>
      <c r="B23" s="88">
        <f>'[6]regio'!$T24</f>
        <v>213</v>
      </c>
      <c r="C23" s="89">
        <f t="shared" si="0"/>
        <v>9.879406307977737</v>
      </c>
      <c r="D23" s="89">
        <f t="shared" si="1"/>
        <v>9.54045954045954</v>
      </c>
      <c r="M23" s="108">
        <f>'[6]regio'!$U24</f>
        <v>191</v>
      </c>
    </row>
    <row r="24" spans="1:13" ht="15.75" customHeight="1">
      <c r="A24" s="31" t="s">
        <v>58</v>
      </c>
      <c r="B24" s="90">
        <f>'[6]regio'!$T27+'[6]regio'!$T28</f>
        <v>146</v>
      </c>
      <c r="C24" s="91">
        <f t="shared" si="0"/>
        <v>6.771799628942486</v>
      </c>
      <c r="D24" s="91">
        <f t="shared" si="1"/>
        <v>7.242757242757243</v>
      </c>
      <c r="M24" s="107">
        <f>'[6]regio'!$U27+'[6]regio'!$U28</f>
        <v>145</v>
      </c>
    </row>
    <row r="25" spans="1:13" s="111" customFormat="1" ht="21" customHeight="1">
      <c r="A25" s="22" t="s">
        <v>51</v>
      </c>
      <c r="B25" s="92">
        <f>SUM(B19:B24)</f>
        <v>2156</v>
      </c>
      <c r="C25" s="93">
        <f t="shared" si="0"/>
        <v>100</v>
      </c>
      <c r="D25" s="93">
        <f>SUM(D19:D24)</f>
        <v>100</v>
      </c>
      <c r="M25" s="111">
        <f>SUM(M19:M24)</f>
        <v>2002</v>
      </c>
    </row>
    <row r="26" spans="1:4" ht="25.5" customHeight="1">
      <c r="A26" s="23" t="s">
        <v>59</v>
      </c>
      <c r="B26" s="95"/>
      <c r="C26" s="96"/>
      <c r="D26" s="96"/>
    </row>
    <row r="27" spans="1:13" ht="18" customHeight="1">
      <c r="A27" s="25" t="s">
        <v>78</v>
      </c>
      <c r="B27" s="88">
        <f>'[6]regio'!$T31</f>
        <v>904</v>
      </c>
      <c r="C27" s="89">
        <f aca="true" t="shared" si="2" ref="C27:C32">B27/$B$11*100</f>
        <v>41.929499072356215</v>
      </c>
      <c r="D27" s="89">
        <f>M27/$M$11*100</f>
        <v>31.318681318681318</v>
      </c>
      <c r="M27" s="107">
        <f>'[6]regio'!$U31</f>
        <v>627</v>
      </c>
    </row>
    <row r="28" spans="1:13" ht="18" customHeight="1">
      <c r="A28" s="26" t="s">
        <v>79</v>
      </c>
      <c r="B28" s="90">
        <f>'[6]regio'!$T32</f>
        <v>576</v>
      </c>
      <c r="C28" s="91">
        <f t="shared" si="2"/>
        <v>26.716141001855288</v>
      </c>
      <c r="D28" s="91">
        <f>M28/$M$11*100</f>
        <v>27.172827172827173</v>
      </c>
      <c r="M28" s="107">
        <f>'[6]regio'!$U32</f>
        <v>544</v>
      </c>
    </row>
    <row r="29" spans="1:13" ht="18" customHeight="1">
      <c r="A29" s="25" t="s">
        <v>80</v>
      </c>
      <c r="B29" s="88">
        <f>'[6]regio'!$T33</f>
        <v>328</v>
      </c>
      <c r="C29" s="89">
        <f t="shared" si="2"/>
        <v>15.213358070500927</v>
      </c>
      <c r="D29" s="89">
        <f>M29/$M$11*100</f>
        <v>17.682317682317684</v>
      </c>
      <c r="M29" s="107">
        <f>'[6]regio'!$U33</f>
        <v>354</v>
      </c>
    </row>
    <row r="30" spans="1:13" ht="18" customHeight="1">
      <c r="A30" s="26" t="s">
        <v>81</v>
      </c>
      <c r="B30" s="90">
        <f>'[6]regio'!$T34</f>
        <v>271</v>
      </c>
      <c r="C30" s="91">
        <f t="shared" si="2"/>
        <v>12.569573283858999</v>
      </c>
      <c r="D30" s="91">
        <f>M30/$M$11*100</f>
        <v>19.03096903096903</v>
      </c>
      <c r="M30" s="107">
        <f>'[6]regio'!$U34</f>
        <v>381</v>
      </c>
    </row>
    <row r="31" spans="1:13" s="108" customFormat="1" ht="18" customHeight="1">
      <c r="A31" s="25" t="s">
        <v>82</v>
      </c>
      <c r="B31" s="88">
        <f>'[6]regio'!$T35</f>
        <v>77</v>
      </c>
      <c r="C31" s="89">
        <f t="shared" si="2"/>
        <v>3.571428571428571</v>
      </c>
      <c r="D31" s="89">
        <f>M31/$M$11*100</f>
        <v>4.795204795204795</v>
      </c>
      <c r="M31" s="108">
        <f>'[6]regio'!$U35</f>
        <v>96</v>
      </c>
    </row>
    <row r="32" spans="1:13" s="109" customFormat="1" ht="22.5" customHeight="1">
      <c r="A32" s="18" t="s">
        <v>51</v>
      </c>
      <c r="B32" s="98">
        <f>SUM(B27:B31)</f>
        <v>2156</v>
      </c>
      <c r="C32" s="99">
        <f t="shared" si="2"/>
        <v>100</v>
      </c>
      <c r="D32" s="99">
        <f>SUM(D27:D31)</f>
        <v>100</v>
      </c>
      <c r="M32" s="109">
        <f>SUM(M27:M31)</f>
        <v>2002</v>
      </c>
    </row>
    <row r="33" spans="1:4" ht="25.5" customHeight="1">
      <c r="A33" s="19" t="s">
        <v>74</v>
      </c>
      <c r="B33" s="100"/>
      <c r="C33" s="101"/>
      <c r="D33" s="101"/>
    </row>
    <row r="34" spans="1:13" ht="17.25" customHeight="1">
      <c r="A34" s="27" t="s">
        <v>113</v>
      </c>
      <c r="B34" s="102">
        <f>'[6]regio'!$T40+'[6]regio'!$T41+'[6]regio'!$T42+'[6]regio'!$T48</f>
        <v>0</v>
      </c>
      <c r="C34" s="103">
        <f>B34/$B$38*100</f>
        <v>0</v>
      </c>
      <c r="D34" s="103">
        <f>M34/$M$11*100</f>
        <v>0</v>
      </c>
      <c r="M34" s="107">
        <f>'[6]regio'!$U40+'[6]regio'!$U41+'[6]regio'!$U42+'[6]regio'!$U48</f>
        <v>0</v>
      </c>
    </row>
    <row r="35" spans="1:13" ht="17.25" customHeight="1">
      <c r="A35" s="28" t="s">
        <v>114</v>
      </c>
      <c r="B35" s="88">
        <f>'[6]regio'!$T43+'[6]regio'!$T44+'[6]regio'!$T45+'[6]regio'!$T46+'[6]regio'!$T47</f>
        <v>0</v>
      </c>
      <c r="C35" s="89">
        <f>B35/$B$38*100</f>
        <v>0</v>
      </c>
      <c r="D35" s="89">
        <f>M35/$M$11*100</f>
        <v>0</v>
      </c>
      <c r="M35" s="107">
        <f>'[6]regio'!$U43+'[6]regio'!$U44+'[6]regio'!$U45+'[6]regio'!$U46+'[6]regio'!$U47</f>
        <v>0</v>
      </c>
    </row>
    <row r="36" spans="1:13" ht="17.25" customHeight="1">
      <c r="A36" s="27" t="s">
        <v>112</v>
      </c>
      <c r="B36" s="102">
        <f>'[6]regio'!$T37+'[6]regio'!$T38+'[6]regio'!$T39</f>
        <v>674</v>
      </c>
      <c r="C36" s="103">
        <f>B36/$B$38*100</f>
        <v>31.261595547309835</v>
      </c>
      <c r="D36" s="103">
        <f>M36/$M$11*100</f>
        <v>34.46553446553446</v>
      </c>
      <c r="M36" s="107">
        <f>'[6]regio'!$U37+'[6]regio'!$U38+'[6]regio'!$U39</f>
        <v>690</v>
      </c>
    </row>
    <row r="37" spans="1:13" ht="17.25" customHeight="1">
      <c r="A37" s="28" t="s">
        <v>75</v>
      </c>
      <c r="B37" s="88">
        <f>'[6]regio'!$T49</f>
        <v>1482</v>
      </c>
      <c r="C37" s="89">
        <f>B37/$B$38*100</f>
        <v>68.73840445269018</v>
      </c>
      <c r="D37" s="89">
        <f>M37/$M$11*100</f>
        <v>65.53446553446554</v>
      </c>
      <c r="M37" s="107">
        <f>'[6]regio'!$U49</f>
        <v>1312</v>
      </c>
    </row>
    <row r="38" spans="1:13" ht="12.75">
      <c r="A38" s="20" t="s">
        <v>51</v>
      </c>
      <c r="B38" s="104">
        <f>SUM(B34:B37)</f>
        <v>2156</v>
      </c>
      <c r="C38" s="105">
        <f>SUM(C34:C37)</f>
        <v>100.00000000000001</v>
      </c>
      <c r="D38" s="105">
        <f>SUM(D34:D37)</f>
        <v>100</v>
      </c>
      <c r="M38" s="29">
        <f>SUM(M34:M37)</f>
        <v>2002</v>
      </c>
    </row>
    <row r="39" spans="1:4" ht="30" customHeight="1">
      <c r="A39" s="137" t="s">
        <v>107</v>
      </c>
      <c r="B39" s="137"/>
      <c r="C39" s="137"/>
      <c r="D39" s="137"/>
    </row>
    <row r="40" spans="1:6" ht="12.75">
      <c r="A40" s="148" t="s">
        <v>116</v>
      </c>
      <c r="B40" s="148"/>
      <c r="C40" s="148"/>
      <c r="D40" s="148"/>
      <c r="E40" s="114"/>
      <c r="F40" s="114"/>
    </row>
    <row r="41" ht="17.25" customHeight="1"/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</sheetData>
  <mergeCells count="10">
    <mergeCell ref="A40:D40"/>
    <mergeCell ref="A39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CE,Dőlt"8.sz. táblázat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D9" sqref="D9:D40"/>
      <selection pane="topRight" activeCell="G18" sqref="G18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49" t="s">
        <v>43</v>
      </c>
      <c r="B1" s="149"/>
      <c r="C1" s="149"/>
      <c r="D1" s="149"/>
    </row>
    <row r="2" spans="1:4" ht="17.25" customHeight="1">
      <c r="A2" s="149" t="s">
        <v>71</v>
      </c>
      <c r="B2" s="149"/>
      <c r="C2" s="149"/>
      <c r="D2" s="149"/>
    </row>
    <row r="3" spans="1:4" ht="12.75">
      <c r="A3" s="150" t="s">
        <v>120</v>
      </c>
      <c r="B3" s="150"/>
      <c r="C3" s="150"/>
      <c r="D3" s="150"/>
    </row>
    <row r="4" spans="1:3" ht="12.75">
      <c r="A4" s="29"/>
      <c r="B4" s="29"/>
      <c r="C4" s="29"/>
    </row>
    <row r="5" spans="1:4" ht="28.5" customHeight="1">
      <c r="A5" s="118" t="s">
        <v>44</v>
      </c>
      <c r="B5" s="151" t="s">
        <v>45</v>
      </c>
      <c r="C5" s="121" t="s">
        <v>46</v>
      </c>
      <c r="D5" s="117"/>
    </row>
    <row r="6" spans="1:4" ht="28.5" customHeight="1">
      <c r="A6" s="119"/>
      <c r="B6" s="152"/>
      <c r="C6" s="151" t="s">
        <v>76</v>
      </c>
      <c r="D6" s="151" t="s">
        <v>47</v>
      </c>
    </row>
    <row r="7" spans="1:4" ht="36" customHeight="1">
      <c r="A7" s="116"/>
      <c r="B7" s="120"/>
      <c r="C7" s="120"/>
      <c r="D7" s="120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'[1]nograd'!$M214</f>
        <v>9929</v>
      </c>
      <c r="C9" s="89">
        <f>B9/$B$11*100</f>
        <v>52.97161758429364</v>
      </c>
      <c r="D9" s="89">
        <f>'[1]nograd'!$M173/'[1]nograd'!$M$175*100</f>
        <v>54.517761255679474</v>
      </c>
    </row>
    <row r="10" spans="1:4" s="108" customFormat="1" ht="14.25" customHeight="1">
      <c r="A10" s="31" t="s">
        <v>50</v>
      </c>
      <c r="B10" s="90">
        <f>'[1]nograd'!$M215</f>
        <v>8815</v>
      </c>
      <c r="C10" s="91">
        <f aca="true" t="shared" si="0" ref="C10:C39">B10/$B$11*100</f>
        <v>47.02838241570636</v>
      </c>
      <c r="D10" s="91">
        <f>'[1]nograd'!$M174/'[1]nograd'!$M$175*100</f>
        <v>45.48223874432053</v>
      </c>
    </row>
    <row r="11" spans="1:4" s="109" customFormat="1" ht="20.25" customHeight="1">
      <c r="A11" s="22" t="s">
        <v>51</v>
      </c>
      <c r="B11" s="92">
        <f>SUM(B9:B10)</f>
        <v>18744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84</v>
      </c>
      <c r="B13" s="88">
        <f>'[1]nograd'!$M225</f>
        <v>370</v>
      </c>
      <c r="C13" s="89">
        <f t="shared" si="0"/>
        <v>1.9739650021340163</v>
      </c>
      <c r="D13" s="89">
        <f>'[1]nograd'!$M184/'[1]nograd'!$M$182*100</f>
        <v>2.2201569599339117</v>
      </c>
      <c r="E13" s="110"/>
    </row>
    <row r="14" spans="1:4" ht="15.75" customHeight="1">
      <c r="A14" s="26" t="s">
        <v>85</v>
      </c>
      <c r="B14" s="90">
        <f>'[1]nograd'!$M226</f>
        <v>2444</v>
      </c>
      <c r="C14" s="91">
        <f t="shared" si="0"/>
        <v>13.038839095177124</v>
      </c>
      <c r="D14" s="91">
        <f>'[1]nograd'!$M185/'[1]nograd'!$M$182*100</f>
        <v>12.897562990499795</v>
      </c>
    </row>
    <row r="15" spans="1:4" s="108" customFormat="1" ht="15.75" customHeight="1">
      <c r="A15" s="25" t="s">
        <v>86</v>
      </c>
      <c r="B15" s="88">
        <f>'[1]nograd'!$M227</f>
        <v>4423</v>
      </c>
      <c r="C15" s="89">
        <f t="shared" si="0"/>
        <v>23.596884336320954</v>
      </c>
      <c r="D15" s="89">
        <f>'[1]nograd'!$M186/'[1]nograd'!$M$182*100</f>
        <v>24.530152829409335</v>
      </c>
    </row>
    <row r="16" spans="1:4" ht="15.75" customHeight="1">
      <c r="A16" s="26" t="s">
        <v>87</v>
      </c>
      <c r="B16" s="90">
        <f>'[1]nograd'!$M228</f>
        <v>4723</v>
      </c>
      <c r="C16" s="91">
        <f t="shared" si="0"/>
        <v>25.197396500213404</v>
      </c>
      <c r="D16" s="91">
        <f>'[1]nograd'!$M187/'[1]nograd'!$M$182*100</f>
        <v>24.870921106980585</v>
      </c>
    </row>
    <row r="17" spans="1:4" s="108" customFormat="1" ht="15.75" customHeight="1">
      <c r="A17" s="25" t="s">
        <v>88</v>
      </c>
      <c r="B17" s="88">
        <f>'[1]nograd'!$M229</f>
        <v>4596</v>
      </c>
      <c r="C17" s="89">
        <f t="shared" si="0"/>
        <v>24.519846350832267</v>
      </c>
      <c r="D17" s="89">
        <f>'[1]nograd'!$M188/'[1]nograd'!$M$182*100</f>
        <v>25.113589425857086</v>
      </c>
    </row>
    <row r="18" spans="1:4" ht="15.75" customHeight="1">
      <c r="A18" s="26" t="s">
        <v>89</v>
      </c>
      <c r="B18" s="90">
        <f>'[1]nograd'!$M230</f>
        <v>2188</v>
      </c>
      <c r="C18" s="91">
        <f t="shared" si="0"/>
        <v>11.673068715322236</v>
      </c>
      <c r="D18" s="91">
        <f>'[1]nograd'!$M189/'[1]nograd'!$M$182*100</f>
        <v>10.36761668731929</v>
      </c>
    </row>
    <row r="19" spans="1:4" s="111" customFormat="1" ht="22.5" customHeight="1">
      <c r="A19" s="22" t="s">
        <v>51</v>
      </c>
      <c r="B19" s="92">
        <f>SUM(B13:B18)</f>
        <v>18744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'[1]nograd'!$M233</f>
        <v>1277</v>
      </c>
      <c r="C21" s="89">
        <f t="shared" si="0"/>
        <v>6.81284677763551</v>
      </c>
      <c r="D21" s="89">
        <f>'[1]nograd'!$M192/'[1]nograd'!$M$198*100</f>
        <v>6.99607600165221</v>
      </c>
    </row>
    <row r="22" spans="1:4" ht="15.75" customHeight="1">
      <c r="A22" s="31" t="s">
        <v>54</v>
      </c>
      <c r="B22" s="90">
        <f>'[1]nograd'!$M234</f>
        <v>7554</v>
      </c>
      <c r="C22" s="91">
        <f t="shared" si="0"/>
        <v>40.30089628681178</v>
      </c>
      <c r="D22" s="91">
        <f>'[1]nograd'!$M193/'[1]nograd'!$M$198*100</f>
        <v>40.603056588186696</v>
      </c>
    </row>
    <row r="23" spans="1:4" s="108" customFormat="1" ht="15.75" customHeight="1">
      <c r="A23" s="30" t="s">
        <v>55</v>
      </c>
      <c r="B23" s="88">
        <f>'[1]nograd'!$M235</f>
        <v>5138</v>
      </c>
      <c r="C23" s="89">
        <f t="shared" si="0"/>
        <v>27.411438326931286</v>
      </c>
      <c r="D23" s="89">
        <f>'[1]nograd'!$M194/'[1]nograd'!$M$198*100</f>
        <v>28.113382899628252</v>
      </c>
    </row>
    <row r="24" spans="1:4" ht="15.75" customHeight="1">
      <c r="A24" s="31" t="s">
        <v>56</v>
      </c>
      <c r="B24" s="90">
        <f>'[1]nograd'!$M236</f>
        <v>2804</v>
      </c>
      <c r="C24" s="91">
        <f t="shared" si="0"/>
        <v>14.959453691848058</v>
      </c>
      <c r="D24" s="91">
        <f>'[1]nograd'!$M195/'[1]nograd'!$M$198*100</f>
        <v>14.42585708384965</v>
      </c>
    </row>
    <row r="25" spans="1:4" s="108" customFormat="1" ht="15.75" customHeight="1">
      <c r="A25" s="30" t="s">
        <v>57</v>
      </c>
      <c r="B25" s="88">
        <f>'[1]nograd'!$M237</f>
        <v>1432</v>
      </c>
      <c r="C25" s="89">
        <f t="shared" si="0"/>
        <v>7.639778062313274</v>
      </c>
      <c r="D25" s="89">
        <f>'[1]nograd'!$M196/'[1]nograd'!$M$198*100</f>
        <v>7.3007021891780255</v>
      </c>
    </row>
    <row r="26" spans="1:4" ht="15.75" customHeight="1">
      <c r="A26" s="31" t="s">
        <v>58</v>
      </c>
      <c r="B26" s="90">
        <f>'[1]nograd'!$M238</f>
        <v>539</v>
      </c>
      <c r="C26" s="91">
        <f t="shared" si="0"/>
        <v>2.875586854460094</v>
      </c>
      <c r="D26" s="91">
        <f>'[1]nograd'!$M197/'[1]nograd'!$M$198*100</f>
        <v>2.560925237505163</v>
      </c>
    </row>
    <row r="27" spans="1:4" s="111" customFormat="1" ht="21" customHeight="1">
      <c r="A27" s="22" t="s">
        <v>51</v>
      </c>
      <c r="B27" s="92">
        <f>SUM(B21:B26)</f>
        <v>18744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78</v>
      </c>
      <c r="B29" s="88">
        <f>'[1]nograd'!$M241</f>
        <v>6444</v>
      </c>
      <c r="C29" s="89">
        <f t="shared" si="0"/>
        <v>34.37900128040973</v>
      </c>
      <c r="D29" s="89">
        <f>'[1]nograd'!$M200/'[1]nograd'!$M$205*100</f>
        <v>29.20797191243288</v>
      </c>
    </row>
    <row r="30" spans="1:4" ht="18" customHeight="1">
      <c r="A30" s="26" t="s">
        <v>79</v>
      </c>
      <c r="B30" s="90">
        <f>'[1]nograd'!$M242</f>
        <v>4056</v>
      </c>
      <c r="C30" s="91">
        <f t="shared" si="0"/>
        <v>21.638924455825865</v>
      </c>
      <c r="D30" s="91">
        <f>'[1]nograd'!$M201/'[1]nograd'!$M$205*100</f>
        <v>17.91615035109459</v>
      </c>
    </row>
    <row r="31" spans="1:4" ht="18" customHeight="1">
      <c r="A31" s="25" t="s">
        <v>80</v>
      </c>
      <c r="B31" s="88">
        <f>'[1]nograd'!$M243</f>
        <v>3861</v>
      </c>
      <c r="C31" s="89">
        <f t="shared" si="0"/>
        <v>20.598591549295776</v>
      </c>
      <c r="D31" s="89">
        <f>'[1]nograd'!$M202/'[1]nograd'!$M$205*100</f>
        <v>19.439281288723667</v>
      </c>
    </row>
    <row r="32" spans="1:4" ht="18" customHeight="1">
      <c r="A32" s="26" t="s">
        <v>81</v>
      </c>
      <c r="B32" s="90">
        <f>'[1]nograd'!$M244</f>
        <v>2318</v>
      </c>
      <c r="C32" s="91">
        <f t="shared" si="0"/>
        <v>12.366623986342296</v>
      </c>
      <c r="D32" s="91">
        <f>'[1]nograd'!$M203/'[1]nograd'!$M$205*100</f>
        <v>18.907476249483686</v>
      </c>
    </row>
    <row r="33" spans="1:4" s="108" customFormat="1" ht="18" customHeight="1">
      <c r="A33" s="25" t="s">
        <v>82</v>
      </c>
      <c r="B33" s="88">
        <f>'[1]nograd'!$M245</f>
        <v>2065</v>
      </c>
      <c r="C33" s="89">
        <f t="shared" si="0"/>
        <v>11.016858728126335</v>
      </c>
      <c r="D33" s="89">
        <f>'[1]nograd'!$M204/'[1]nograd'!$M$205*100</f>
        <v>14.529120198265181</v>
      </c>
    </row>
    <row r="34" spans="1:4" s="109" customFormat="1" ht="22.5" customHeight="1">
      <c r="A34" s="18" t="s">
        <v>51</v>
      </c>
      <c r="B34" s="98">
        <f>SUM(B29:B33)</f>
        <v>18744</v>
      </c>
      <c r="C34" s="99">
        <f t="shared" si="0"/>
        <v>100</v>
      </c>
      <c r="D34" s="99">
        <f>SUM(D29:D33)</f>
        <v>99.99999999999999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113</v>
      </c>
      <c r="B36" s="102">
        <f>'[1]nograd'!$M248</f>
        <v>2229</v>
      </c>
      <c r="C36" s="103">
        <f t="shared" si="0"/>
        <v>11.891805377720871</v>
      </c>
      <c r="D36" s="103">
        <f>'[1]nograd'!$M207/'[1]nograd'!$M$211*100</f>
        <v>13.661710037174721</v>
      </c>
    </row>
    <row r="37" spans="1:4" ht="17.25" customHeight="1">
      <c r="A37" s="28" t="s">
        <v>114</v>
      </c>
      <c r="B37" s="88">
        <f>'[1]nograd'!$M249</f>
        <v>303</v>
      </c>
      <c r="C37" s="89">
        <f t="shared" si="0"/>
        <v>1.61651728553137</v>
      </c>
      <c r="D37" s="89">
        <f>'[1]nograd'!$M208/'[1]nograd'!$M$211*100</f>
        <v>12.53097893432466</v>
      </c>
    </row>
    <row r="38" spans="1:4" ht="17.25" customHeight="1">
      <c r="A38" s="27" t="s">
        <v>112</v>
      </c>
      <c r="B38" s="102">
        <f>'[1]nograd'!$M250</f>
        <v>8089</v>
      </c>
      <c r="C38" s="103">
        <f t="shared" si="0"/>
        <v>43.15514297908664</v>
      </c>
      <c r="D38" s="103">
        <f>'[1]nograd'!$M209/'[1]nograd'!$M$211*100</f>
        <v>38.78046261875258</v>
      </c>
    </row>
    <row r="39" spans="1:4" ht="17.25" customHeight="1">
      <c r="A39" s="28" t="s">
        <v>75</v>
      </c>
      <c r="B39" s="88">
        <f>'[1]nograd'!$M251</f>
        <v>8123</v>
      </c>
      <c r="C39" s="89">
        <f t="shared" si="0"/>
        <v>43.336534357661115</v>
      </c>
      <c r="D39" s="89">
        <f>'[1]nograd'!$M210/'[1]nograd'!$M$211*100</f>
        <v>35.02684840974804</v>
      </c>
    </row>
    <row r="40" spans="1:4" ht="12.75">
      <c r="A40" s="20" t="s">
        <v>51</v>
      </c>
      <c r="B40" s="104">
        <f>SUM(B36:B39)</f>
        <v>18744</v>
      </c>
      <c r="C40" s="105">
        <f>B40/$B$11*100</f>
        <v>100</v>
      </c>
      <c r="D40" s="105">
        <f>SUM(D36:D39)</f>
        <v>100</v>
      </c>
    </row>
    <row r="41" spans="1:4" ht="30" customHeight="1">
      <c r="A41" s="137" t="s">
        <v>107</v>
      </c>
      <c r="B41" s="137"/>
      <c r="C41" s="137"/>
      <c r="D41" s="137"/>
    </row>
    <row r="42" spans="1:6" ht="14.25" customHeight="1">
      <c r="A42" s="148" t="s">
        <v>116</v>
      </c>
      <c r="B42" s="148"/>
      <c r="C42" s="148"/>
      <c r="D42" s="148"/>
      <c r="E42" s="114"/>
      <c r="F42" s="114"/>
    </row>
    <row r="43" ht="17.25" customHeight="1"/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10">
    <mergeCell ref="A42:D42"/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CE,Dőlt"9.sz. táblázat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2011-12-05T14:03:54Z</cp:lastPrinted>
  <dcterms:created xsi:type="dcterms:W3CDTF">2007-02-20T11:04:25Z</dcterms:created>
  <dcterms:modified xsi:type="dcterms:W3CDTF">2012-01-23T09:47:55Z</dcterms:modified>
  <cp:category/>
  <cp:version/>
  <cp:contentType/>
  <cp:contentStatus/>
</cp:coreProperties>
</file>